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OVZ\03 Zakázky 2022\63522036 Oprava TV v žst. Ostrava hlavní nádraží – 1. etapa - VD\01_ZD\Díl 4 Soupis prací s výkazem výměr\"/>
    </mc:Choice>
  </mc:AlternateContent>
  <bookViews>
    <workbookView xWindow="0" yWindow="0" windowWidth="28800" windowHeight="12345"/>
  </bookViews>
  <sheets>
    <sheet name="Rekapitulace stavby" sheetId="1" r:id="rId1"/>
    <sheet name="SO 01 - Levé nádraží" sheetId="2" r:id="rId2"/>
    <sheet name="SO 02 - Oprava TV na 102. SK" sheetId="3" r:id="rId3"/>
    <sheet name="SO 03 - Oprava TV na 1,3,..." sheetId="4" r:id="rId4"/>
  </sheets>
  <definedNames>
    <definedName name="_xlnm._FilterDatabase" localSheetId="1" hidden="1">'SO 01 - Levé nádraží'!$C$122:$K$244</definedName>
    <definedName name="_xlnm._FilterDatabase" localSheetId="2" hidden="1">'SO 02 - Oprava TV na 102. SK'!$C$120:$K$203</definedName>
    <definedName name="_xlnm._FilterDatabase" localSheetId="3" hidden="1">'SO 03 - Oprava TV na 1,3,...'!$C$120:$K$173</definedName>
    <definedName name="_xlnm.Print_Titles" localSheetId="0">'Rekapitulace stavby'!$92:$92</definedName>
    <definedName name="_xlnm.Print_Titles" localSheetId="1">'SO 01 - Levé nádraží'!$122:$122</definedName>
    <definedName name="_xlnm.Print_Titles" localSheetId="2">'SO 02 - Oprava TV na 102. SK'!$120:$120</definedName>
    <definedName name="_xlnm.Print_Titles" localSheetId="3">'SO 03 - Oprava TV na 1,3,...'!$120:$120</definedName>
    <definedName name="_xlnm.Print_Area" localSheetId="0">'Rekapitulace stavby'!$D$4:$AO$76,'Rekapitulace stavby'!$C$82:$AQ$98</definedName>
    <definedName name="_xlnm.Print_Area" localSheetId="1">'SO 01 - Levé nádraží'!$C$4:$J$76,'SO 01 - Levé nádraží'!$C$82:$J$104,'SO 01 - Levé nádraží'!$C$110:$K$244</definedName>
    <definedName name="_xlnm.Print_Area" localSheetId="2">'SO 02 - Oprava TV na 102. SK'!$C$4:$J$76,'SO 02 - Oprava TV na 102. SK'!$C$82:$J$102,'SO 02 - Oprava TV na 102. SK'!$C$108:$K$203</definedName>
    <definedName name="_xlnm.Print_Area" localSheetId="3">'SO 03 - Oprava TV na 1,3,...'!$C$4:$J$76,'SO 03 - Oprava TV na 1,3,...'!$C$82:$J$102,'SO 03 - Oprava TV na 1,3,...'!$C$108:$K$173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J117" i="4"/>
  <c r="F117" i="4"/>
  <c r="F115" i="4"/>
  <c r="E113" i="4"/>
  <c r="J91" i="4"/>
  <c r="F91" i="4"/>
  <c r="F89" i="4"/>
  <c r="E87" i="4"/>
  <c r="J24" i="4"/>
  <c r="E24" i="4"/>
  <c r="J92" i="4"/>
  <c r="J23" i="4"/>
  <c r="J18" i="4"/>
  <c r="E18" i="4"/>
  <c r="F92" i="4" s="1"/>
  <c r="J17" i="4"/>
  <c r="J12" i="4"/>
  <c r="J89" i="4" s="1"/>
  <c r="E7" i="4"/>
  <c r="E85" i="4"/>
  <c r="J37" i="3"/>
  <c r="J36" i="3"/>
  <c r="AY96" i="1"/>
  <c r="J35" i="3"/>
  <c r="AX96" i="1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J117" i="3"/>
  <c r="F117" i="3"/>
  <c r="F115" i="3"/>
  <c r="E113" i="3"/>
  <c r="J91" i="3"/>
  <c r="F91" i="3"/>
  <c r="F89" i="3"/>
  <c r="E87" i="3"/>
  <c r="J24" i="3"/>
  <c r="E24" i="3"/>
  <c r="J92" i="3"/>
  <c r="J23" i="3"/>
  <c r="J18" i="3"/>
  <c r="E18" i="3"/>
  <c r="F92" i="3" s="1"/>
  <c r="J17" i="3"/>
  <c r="J12" i="3"/>
  <c r="J115" i="3" s="1"/>
  <c r="E7" i="3"/>
  <c r="E111" i="3"/>
  <c r="J37" i="2"/>
  <c r="J36" i="2"/>
  <c r="AY95" i="1"/>
  <c r="J35" i="2"/>
  <c r="AX95" i="1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J119" i="2"/>
  <c r="F119" i="2"/>
  <c r="F117" i="2"/>
  <c r="E115" i="2"/>
  <c r="J91" i="2"/>
  <c r="F91" i="2"/>
  <c r="F89" i="2"/>
  <c r="E87" i="2"/>
  <c r="J24" i="2"/>
  <c r="E24" i="2"/>
  <c r="J120" i="2" s="1"/>
  <c r="J23" i="2"/>
  <c r="J18" i="2"/>
  <c r="E18" i="2"/>
  <c r="F92" i="2" s="1"/>
  <c r="J17" i="2"/>
  <c r="J12" i="2"/>
  <c r="J117" i="2" s="1"/>
  <c r="E7" i="2"/>
  <c r="E113" i="2" s="1"/>
  <c r="L90" i="1"/>
  <c r="AM90" i="1"/>
  <c r="AM89" i="1"/>
  <c r="L89" i="1"/>
  <c r="AM87" i="1"/>
  <c r="L87" i="1"/>
  <c r="L85" i="1"/>
  <c r="L84" i="1"/>
  <c r="J239" i="2"/>
  <c r="J216" i="2"/>
  <c r="BK145" i="2"/>
  <c r="BK229" i="2"/>
  <c r="J168" i="2"/>
  <c r="BK140" i="2"/>
  <c r="BK220" i="2"/>
  <c r="J197" i="2"/>
  <c r="J146" i="2"/>
  <c r="BK201" i="2"/>
  <c r="J178" i="2"/>
  <c r="J135" i="2"/>
  <c r="J211" i="2"/>
  <c r="J177" i="2"/>
  <c r="J166" i="2"/>
  <c r="J193" i="2"/>
  <c r="J160" i="2"/>
  <c r="J141" i="2"/>
  <c r="BK152" i="2"/>
  <c r="BK143" i="3"/>
  <c r="BK150" i="3"/>
  <c r="J193" i="3"/>
  <c r="BK154" i="3"/>
  <c r="J150" i="3"/>
  <c r="J138" i="3"/>
  <c r="BK177" i="3"/>
  <c r="J163" i="3"/>
  <c r="J174" i="3"/>
  <c r="BK151" i="3"/>
  <c r="J200" i="3"/>
  <c r="J187" i="3"/>
  <c r="J196" i="3"/>
  <c r="BK158" i="3"/>
  <c r="BK162" i="4"/>
  <c r="BK172" i="4"/>
  <c r="J147" i="4"/>
  <c r="J171" i="4"/>
  <c r="BK167" i="4"/>
  <c r="J146" i="4"/>
  <c r="J144" i="4"/>
  <c r="J140" i="4"/>
  <c r="J136" i="4"/>
  <c r="J152" i="4"/>
  <c r="BK138" i="4"/>
  <c r="J152" i="2"/>
  <c r="J180" i="2"/>
  <c r="BK224" i="2"/>
  <c r="BK210" i="2"/>
  <c r="AS94" i="1"/>
  <c r="J176" i="2"/>
  <c r="J169" i="2"/>
  <c r="J140" i="2"/>
  <c r="BK223" i="2"/>
  <c r="BK196" i="2"/>
  <c r="J162" i="2"/>
  <c r="J126" i="2"/>
  <c r="BK150" i="2"/>
  <c r="BK190" i="2"/>
  <c r="BK168" i="2"/>
  <c r="BK186" i="2"/>
  <c r="J147" i="2"/>
  <c r="BK137" i="2"/>
  <c r="J170" i="3"/>
  <c r="J151" i="3"/>
  <c r="J132" i="3"/>
  <c r="J190" i="3"/>
  <c r="J164" i="3"/>
  <c r="BK191" i="3"/>
  <c r="J202" i="3"/>
  <c r="BK195" i="3"/>
  <c r="BK130" i="3"/>
  <c r="J147" i="3"/>
  <c r="BK167" i="3"/>
  <c r="J172" i="3"/>
  <c r="J152" i="3"/>
  <c r="J185" i="3"/>
  <c r="J167" i="3"/>
  <c r="BK159" i="3"/>
  <c r="BK125" i="3"/>
  <c r="BK198" i="3"/>
  <c r="J128" i="3"/>
  <c r="J153" i="3"/>
  <c r="J160" i="3"/>
  <c r="J160" i="4"/>
  <c r="BK168" i="4"/>
  <c r="BK149" i="4"/>
  <c r="J172" i="4"/>
  <c r="BK151" i="4"/>
  <c r="J141" i="4"/>
  <c r="BK134" i="4"/>
  <c r="J149" i="4"/>
  <c r="J149" i="2"/>
  <c r="J241" i="2"/>
  <c r="J233" i="2"/>
  <c r="BK225" i="2"/>
  <c r="J150" i="2"/>
  <c r="BK191" i="2"/>
  <c r="J158" i="2"/>
  <c r="BK172" i="2"/>
  <c r="J130" i="2"/>
  <c r="BK209" i="2"/>
  <c r="BK188" i="2"/>
  <c r="J127" i="2"/>
  <c r="J129" i="2"/>
  <c r="J186" i="2"/>
  <c r="J195" i="2"/>
  <c r="BK136" i="2"/>
  <c r="J144" i="2"/>
  <c r="BK164" i="3"/>
  <c r="J135" i="3"/>
  <c r="BK148" i="3"/>
  <c r="J139" i="3"/>
  <c r="J130" i="3"/>
  <c r="J158" i="3"/>
  <c r="BK168" i="3"/>
  <c r="J161" i="4"/>
  <c r="BK154" i="4"/>
  <c r="J127" i="4"/>
  <c r="BK144" i="4"/>
  <c r="BK132" i="4"/>
  <c r="BK163" i="4"/>
  <c r="J148" i="4"/>
  <c r="BK128" i="4"/>
  <c r="BK158" i="4"/>
  <c r="J135" i="4"/>
  <c r="BK127" i="4"/>
  <c r="J165" i="2"/>
  <c r="J243" i="2"/>
  <c r="J209" i="2"/>
  <c r="J235" i="2"/>
  <c r="J157" i="2"/>
  <c r="BK182" i="2"/>
  <c r="J227" i="2"/>
  <c r="BK149" i="2"/>
  <c r="J202" i="2"/>
  <c r="BK184" i="2"/>
  <c r="J131" i="2"/>
  <c r="J204" i="2"/>
  <c r="BK174" i="2"/>
  <c r="BK202" i="2"/>
  <c r="BK194" i="2"/>
  <c r="J181" i="2"/>
  <c r="BK163" i="2"/>
  <c r="BK158" i="2"/>
  <c r="J140" i="3"/>
  <c r="J124" i="3"/>
  <c r="BK166" i="3"/>
  <c r="J182" i="3"/>
  <c r="BK193" i="3"/>
  <c r="BK132" i="3"/>
  <c r="BK171" i="3"/>
  <c r="BK182" i="3"/>
  <c r="J171" i="3"/>
  <c r="BK127" i="3"/>
  <c r="BK192" i="3"/>
  <c r="BK165" i="3"/>
  <c r="J157" i="3"/>
  <c r="J134" i="4"/>
  <c r="BK157" i="4"/>
  <c r="BK126" i="4"/>
  <c r="J126" i="4"/>
  <c r="J173" i="4"/>
  <c r="BK137" i="4"/>
  <c r="J162" i="4"/>
  <c r="J139" i="4"/>
  <c r="J130" i="4"/>
  <c r="BK159" i="4"/>
  <c r="J155" i="4"/>
  <c r="BK148" i="4"/>
  <c r="BK244" i="2"/>
  <c r="J213" i="2"/>
  <c r="BK241" i="2"/>
  <c r="BK185" i="2"/>
  <c r="J163" i="2"/>
  <c r="J153" i="2"/>
  <c r="BK208" i="2"/>
  <c r="J229" i="2"/>
  <c r="BK197" i="2"/>
  <c r="BK175" i="2"/>
  <c r="J137" i="2"/>
  <c r="J220" i="2"/>
  <c r="J208" i="2"/>
  <c r="J192" i="2"/>
  <c r="BK146" i="2"/>
  <c r="BK175" i="3"/>
  <c r="BK152" i="3"/>
  <c r="BK176" i="3"/>
  <c r="BK185" i="3"/>
  <c r="BK179" i="3"/>
  <c r="J183" i="3"/>
  <c r="J192" i="3"/>
  <c r="J173" i="3"/>
  <c r="J201" i="3"/>
  <c r="BK161" i="3"/>
  <c r="J145" i="3"/>
  <c r="J197" i="3"/>
  <c r="BK155" i="4"/>
  <c r="J137" i="4"/>
  <c r="BK240" i="2"/>
  <c r="BK232" i="2"/>
  <c r="BK206" i="2"/>
  <c r="BK243" i="2"/>
  <c r="BK211" i="2"/>
  <c r="J172" i="2"/>
  <c r="BK139" i="2"/>
  <c r="BK134" i="2"/>
  <c r="BK219" i="2"/>
  <c r="BK166" i="2"/>
  <c r="BK228" i="2"/>
  <c r="BK193" i="2"/>
  <c r="J173" i="2"/>
  <c r="J154" i="2"/>
  <c r="J222" i="2"/>
  <c r="J190" i="2"/>
  <c r="J145" i="2"/>
  <c r="J159" i="2"/>
  <c r="J188" i="2"/>
  <c r="J175" i="2"/>
  <c r="BK164" i="2"/>
  <c r="J134" i="2"/>
  <c r="BK135" i="2"/>
  <c r="J161" i="3"/>
  <c r="J129" i="3"/>
  <c r="BK157" i="3"/>
  <c r="J168" i="3"/>
  <c r="J154" i="3"/>
  <c r="BK200" i="3"/>
  <c r="BK129" i="3"/>
  <c r="BK146" i="3"/>
  <c r="BK173" i="4"/>
  <c r="J158" i="4"/>
  <c r="BK161" i="4"/>
  <c r="BK147" i="4"/>
  <c r="BK135" i="4"/>
  <c r="BK131" i="4"/>
  <c r="J157" i="4"/>
  <c r="BK124" i="4"/>
  <c r="J151" i="2"/>
  <c r="BK142" i="2"/>
  <c r="J234" i="2"/>
  <c r="J218" i="2"/>
  <c r="BK204" i="2"/>
  <c r="J236" i="2"/>
  <c r="BK187" i="2"/>
  <c r="J164" i="2"/>
  <c r="BK132" i="2"/>
  <c r="BK234" i="2"/>
  <c r="J217" i="2"/>
  <c r="J200" i="2"/>
  <c r="J161" i="2"/>
  <c r="J212" i="2"/>
  <c r="J179" i="2"/>
  <c r="BK155" i="2"/>
  <c r="J224" i="2"/>
  <c r="BK214" i="2"/>
  <c r="BK151" i="2"/>
  <c r="BK161" i="2"/>
  <c r="BK156" i="3"/>
  <c r="BK155" i="3"/>
  <c r="BK131" i="3"/>
  <c r="J159" i="3"/>
  <c r="BK170" i="3"/>
  <c r="BK201" i="3"/>
  <c r="BK181" i="3"/>
  <c r="BK197" i="3"/>
  <c r="J143" i="3"/>
  <c r="BK135" i="3"/>
  <c r="J179" i="3"/>
  <c r="BK141" i="3"/>
  <c r="BK126" i="3"/>
  <c r="BK174" i="3"/>
  <c r="J198" i="3"/>
  <c r="J186" i="3"/>
  <c r="J170" i="4"/>
  <c r="J138" i="4"/>
  <c r="BK142" i="4"/>
  <c r="BK154" i="2"/>
  <c r="J244" i="2"/>
  <c r="BK230" i="2"/>
  <c r="J223" i="2"/>
  <c r="J203" i="2"/>
  <c r="J240" i="2"/>
  <c r="BK218" i="2"/>
  <c r="BK176" i="2"/>
  <c r="BK144" i="2"/>
  <c r="BK147" i="2"/>
  <c r="J230" i="2"/>
  <c r="J214" i="2"/>
  <c r="BK127" i="2"/>
  <c r="J226" i="2"/>
  <c r="BK200" i="2"/>
  <c r="BK177" i="2"/>
  <c r="J167" i="2"/>
  <c r="BK212" i="2"/>
  <c r="BK198" i="2"/>
  <c r="BK183" i="2"/>
  <c r="BK129" i="2"/>
  <c r="BK171" i="2"/>
  <c r="BK195" i="2"/>
  <c r="J156" i="3"/>
  <c r="BK173" i="3"/>
  <c r="J189" i="3"/>
  <c r="BK196" i="3"/>
  <c r="BK180" i="3"/>
  <c r="J188" i="3"/>
  <c r="J131" i="3"/>
  <c r="J137" i="3"/>
  <c r="J176" i="3"/>
  <c r="J144" i="3"/>
  <c r="BK203" i="3"/>
  <c r="J177" i="3"/>
  <c r="J155" i="3"/>
  <c r="BK187" i="3"/>
  <c r="J148" i="3"/>
  <c r="J133" i="4"/>
  <c r="J159" i="4"/>
  <c r="BK146" i="4"/>
  <c r="J166" i="4"/>
  <c r="J129" i="4"/>
  <c r="J167" i="4"/>
  <c r="J168" i="4"/>
  <c r="J132" i="4"/>
  <c r="J143" i="4"/>
  <c r="BK160" i="4"/>
  <c r="BK140" i="4"/>
  <c r="BK150" i="4"/>
  <c r="BK173" i="2"/>
  <c r="BK148" i="2"/>
  <c r="BK238" i="2"/>
  <c r="BK231" i="2"/>
  <c r="BK205" i="2"/>
  <c r="BK222" i="2"/>
  <c r="BK181" i="2"/>
  <c r="J189" i="2"/>
  <c r="BK233" i="2"/>
  <c r="BK199" i="2"/>
  <c r="J231" i="2"/>
  <c r="J206" i="2"/>
  <c r="J191" i="2"/>
  <c r="J198" i="2"/>
  <c r="J139" i="2"/>
  <c r="J132" i="2"/>
  <c r="BK142" i="3"/>
  <c r="BK147" i="3"/>
  <c r="BK140" i="3"/>
  <c r="J142" i="3"/>
  <c r="BK169" i="3"/>
  <c r="BK128" i="3"/>
  <c r="BK145" i="3"/>
  <c r="BK202" i="3"/>
  <c r="J165" i="3"/>
  <c r="J149" i="3"/>
  <c r="J151" i="4"/>
  <c r="BK170" i="4"/>
  <c r="J165" i="4"/>
  <c r="BK143" i="4"/>
  <c r="BK129" i="4"/>
  <c r="J125" i="4"/>
  <c r="BK136" i="4"/>
  <c r="J128" i="4"/>
  <c r="BK167" i="2"/>
  <c r="BK235" i="2"/>
  <c r="BK179" i="2"/>
  <c r="BK239" i="2"/>
  <c r="BK226" i="2"/>
  <c r="BK192" i="2"/>
  <c r="BK169" i="2"/>
  <c r="BK160" i="2"/>
  <c r="J232" i="2"/>
  <c r="BK216" i="2"/>
  <c r="J207" i="2"/>
  <c r="BK165" i="2"/>
  <c r="J215" i="2"/>
  <c r="BK203" i="2"/>
  <c r="J199" i="2"/>
  <c r="J182" i="2"/>
  <c r="J171" i="2"/>
  <c r="BK153" i="2"/>
  <c r="BK217" i="2"/>
  <c r="BK207" i="2"/>
  <c r="J194" i="2"/>
  <c r="BK170" i="2"/>
  <c r="J143" i="2"/>
  <c r="BK157" i="2"/>
  <c r="J184" i="2"/>
  <c r="J187" i="2"/>
  <c r="J155" i="2"/>
  <c r="J142" i="2"/>
  <c r="BK130" i="2"/>
  <c r="BK131" i="2"/>
  <c r="BK139" i="3"/>
  <c r="J127" i="3"/>
  <c r="BK189" i="3"/>
  <c r="BK162" i="3"/>
  <c r="J133" i="3"/>
  <c r="J203" i="3"/>
  <c r="BK136" i="3"/>
  <c r="BK163" i="3"/>
  <c r="BK178" i="3"/>
  <c r="J166" i="3"/>
  <c r="BK183" i="3"/>
  <c r="J175" i="3"/>
  <c r="BK160" i="3"/>
  <c r="BK134" i="3"/>
  <c r="J136" i="3"/>
  <c r="J162" i="3"/>
  <c r="J195" i="3"/>
  <c r="BK188" i="3"/>
  <c r="BK133" i="3"/>
  <c r="J145" i="4"/>
  <c r="BK166" i="4"/>
  <c r="BK153" i="4"/>
  <c r="J124" i="4"/>
  <c r="BK130" i="4"/>
  <c r="BK141" i="4"/>
  <c r="BK165" i="4"/>
  <c r="J163" i="4"/>
  <c r="BK133" i="4"/>
  <c r="J131" i="4"/>
  <c r="J142" i="4"/>
  <c r="J153" i="4"/>
  <c r="BK139" i="4"/>
  <c r="BK156" i="2"/>
  <c r="BK126" i="2"/>
  <c r="BK236" i="2"/>
  <c r="J228" i="2"/>
  <c r="BK180" i="2"/>
  <c r="J238" i="2"/>
  <c r="BK213" i="2"/>
  <c r="BK178" i="2"/>
  <c r="J156" i="2"/>
  <c r="J170" i="2"/>
  <c r="J136" i="2"/>
  <c r="J225" i="2"/>
  <c r="BK215" i="2"/>
  <c r="BK162" i="2"/>
  <c r="BK227" i="2"/>
  <c r="J210" i="2"/>
  <c r="J196" i="2"/>
  <c r="J174" i="2"/>
  <c r="BK159" i="2"/>
  <c r="J133" i="2"/>
  <c r="J219" i="2"/>
  <c r="J205" i="2"/>
  <c r="J185" i="2"/>
  <c r="BK141" i="2"/>
  <c r="BK189" i="2"/>
  <c r="BK143" i="2"/>
  <c r="J201" i="2"/>
  <c r="J183" i="2"/>
  <c r="J148" i="2"/>
  <c r="BK133" i="2"/>
  <c r="J125" i="3"/>
  <c r="BK138" i="3"/>
  <c r="J126" i="3"/>
  <c r="J169" i="3"/>
  <c r="J134" i="3"/>
  <c r="J146" i="3"/>
  <c r="BK172" i="3"/>
  <c r="J180" i="3"/>
  <c r="J181" i="3"/>
  <c r="BK124" i="3"/>
  <c r="BK186" i="3"/>
  <c r="BK149" i="3"/>
  <c r="J178" i="3"/>
  <c r="BK153" i="3"/>
  <c r="J141" i="3"/>
  <c r="BK137" i="3"/>
  <c r="J191" i="3"/>
  <c r="BK190" i="3"/>
  <c r="BK144" i="3"/>
  <c r="J150" i="4"/>
  <c r="BK171" i="4"/>
  <c r="BK145" i="4"/>
  <c r="J154" i="4"/>
  <c r="BK152" i="4"/>
  <c r="BK125" i="4"/>
  <c r="BK125" i="2" l="1"/>
  <c r="J125" i="2" s="1"/>
  <c r="J98" i="2" s="1"/>
  <c r="BK221" i="2"/>
  <c r="J221" i="2"/>
  <c r="J101" i="2"/>
  <c r="P242" i="2"/>
  <c r="R199" i="3"/>
  <c r="P221" i="2"/>
  <c r="T138" i="2"/>
  <c r="P184" i="3"/>
  <c r="R184" i="3"/>
  <c r="R122" i="3" s="1"/>
  <c r="R121" i="3" s="1"/>
  <c r="R194" i="3"/>
  <c r="P125" i="2"/>
  <c r="R128" i="2"/>
  <c r="BK242" i="2"/>
  <c r="J242" i="2"/>
  <c r="J103" i="2"/>
  <c r="BK138" i="2"/>
  <c r="J138" i="2" s="1"/>
  <c r="J100" i="2" s="1"/>
  <c r="BK237" i="2"/>
  <c r="J237" i="2" s="1"/>
  <c r="J102" i="2" s="1"/>
  <c r="BK123" i="3"/>
  <c r="J123" i="3" s="1"/>
  <c r="J98" i="3" s="1"/>
  <c r="BK194" i="3"/>
  <c r="J194" i="3"/>
  <c r="J100" i="3"/>
  <c r="P138" i="2"/>
  <c r="R237" i="2"/>
  <c r="P123" i="3"/>
  <c r="P194" i="3"/>
  <c r="R125" i="2"/>
  <c r="BK199" i="3"/>
  <c r="J199" i="3" s="1"/>
  <c r="J101" i="3" s="1"/>
  <c r="T123" i="4"/>
  <c r="P128" i="2"/>
  <c r="T237" i="2"/>
  <c r="T184" i="3"/>
  <c r="BK156" i="4"/>
  <c r="J156" i="4" s="1"/>
  <c r="J99" i="4" s="1"/>
  <c r="BK128" i="2"/>
  <c r="J128" i="2" s="1"/>
  <c r="J99" i="2" s="1"/>
  <c r="R221" i="2"/>
  <c r="R124" i="2" s="1"/>
  <c r="R123" i="2" s="1"/>
  <c r="T242" i="2"/>
  <c r="T123" i="3"/>
  <c r="T122" i="3" s="1"/>
  <c r="T121" i="3" s="1"/>
  <c r="BK123" i="4"/>
  <c r="J123" i="4"/>
  <c r="J98" i="4" s="1"/>
  <c r="T156" i="4"/>
  <c r="T199" i="3"/>
  <c r="R156" i="4"/>
  <c r="T125" i="2"/>
  <c r="T221" i="2"/>
  <c r="R123" i="3"/>
  <c r="T194" i="3"/>
  <c r="P156" i="4"/>
  <c r="T128" i="2"/>
  <c r="P237" i="2"/>
  <c r="BK184" i="3"/>
  <c r="J184" i="3"/>
  <c r="J99" i="3" s="1"/>
  <c r="R123" i="4"/>
  <c r="R122" i="4" s="1"/>
  <c r="R121" i="4" s="1"/>
  <c r="P164" i="4"/>
  <c r="BK169" i="4"/>
  <c r="J169" i="4"/>
  <c r="J101" i="4"/>
  <c r="R169" i="4"/>
  <c r="R138" i="2"/>
  <c r="R242" i="2"/>
  <c r="P199" i="3"/>
  <c r="P123" i="4"/>
  <c r="P122" i="4" s="1"/>
  <c r="P121" i="4" s="1"/>
  <c r="AU97" i="1" s="1"/>
  <c r="BK164" i="4"/>
  <c r="J164" i="4"/>
  <c r="J100" i="4"/>
  <c r="R164" i="4"/>
  <c r="T164" i="4"/>
  <c r="P169" i="4"/>
  <c r="T169" i="4"/>
  <c r="F118" i="4"/>
  <c r="E111" i="4"/>
  <c r="BE125" i="4"/>
  <c r="BE131" i="4"/>
  <c r="BE135" i="4"/>
  <c r="BE145" i="4"/>
  <c r="BE147" i="4"/>
  <c r="BE153" i="4"/>
  <c r="BE157" i="4"/>
  <c r="BE143" i="4"/>
  <c r="BE132" i="4"/>
  <c r="BE167" i="4"/>
  <c r="J115" i="4"/>
  <c r="BE127" i="4"/>
  <c r="BE141" i="4"/>
  <c r="BE144" i="4"/>
  <c r="BE134" i="4"/>
  <c r="BE146" i="4"/>
  <c r="BE159" i="4"/>
  <c r="BE130" i="4"/>
  <c r="BE133" i="4"/>
  <c r="BE136" i="4"/>
  <c r="BE137" i="4"/>
  <c r="BE139" i="4"/>
  <c r="BE152" i="4"/>
  <c r="BE166" i="4"/>
  <c r="J118" i="4"/>
  <c r="BE162" i="4"/>
  <c r="BE172" i="4"/>
  <c r="BE124" i="4"/>
  <c r="BE126" i="4"/>
  <c r="BE138" i="4"/>
  <c r="BE151" i="4"/>
  <c r="BE163" i="4"/>
  <c r="BE150" i="4"/>
  <c r="BE155" i="4"/>
  <c r="BE161" i="4"/>
  <c r="BE128" i="4"/>
  <c r="BE129" i="4"/>
  <c r="BE142" i="4"/>
  <c r="BE158" i="4"/>
  <c r="BE160" i="4"/>
  <c r="BE170" i="4"/>
  <c r="BE173" i="4"/>
  <c r="BE140" i="4"/>
  <c r="BE148" i="4"/>
  <c r="BE149" i="4"/>
  <c r="BE154" i="4"/>
  <c r="BE165" i="4"/>
  <c r="BE168" i="4"/>
  <c r="BE171" i="4"/>
  <c r="BE139" i="3"/>
  <c r="BE161" i="3"/>
  <c r="BE172" i="3"/>
  <c r="BE179" i="3"/>
  <c r="BE186" i="3"/>
  <c r="BE189" i="3"/>
  <c r="BE192" i="3"/>
  <c r="BE159" i="3"/>
  <c r="BE202" i="3"/>
  <c r="BE135" i="3"/>
  <c r="BE138" i="3"/>
  <c r="BE155" i="3"/>
  <c r="BE185" i="3"/>
  <c r="E85" i="3"/>
  <c r="J118" i="3"/>
  <c r="BE193" i="3"/>
  <c r="BK124" i="2"/>
  <c r="J124" i="2" s="1"/>
  <c r="J97" i="2" s="1"/>
  <c r="J89" i="3"/>
  <c r="BE126" i="3"/>
  <c r="BE142" i="3"/>
  <c r="BE149" i="3"/>
  <c r="BE158" i="3"/>
  <c r="BE177" i="3"/>
  <c r="BE182" i="3"/>
  <c r="BE183" i="3"/>
  <c r="BE190" i="3"/>
  <c r="BE140" i="3"/>
  <c r="BE145" i="3"/>
  <c r="BE156" i="3"/>
  <c r="BE160" i="3"/>
  <c r="BE165" i="3"/>
  <c r="BE180" i="3"/>
  <c r="BE187" i="3"/>
  <c r="BE195" i="3"/>
  <c r="BE144" i="3"/>
  <c r="BE146" i="3"/>
  <c r="BE154" i="3"/>
  <c r="BE168" i="3"/>
  <c r="BE174" i="3"/>
  <c r="BE178" i="3"/>
  <c r="BE141" i="3"/>
  <c r="BE148" i="3"/>
  <c r="BE162" i="3"/>
  <c r="BE171" i="3"/>
  <c r="BE166" i="3"/>
  <c r="BE170" i="3"/>
  <c r="BE203" i="3"/>
  <c r="BE150" i="3"/>
  <c r="BE152" i="3"/>
  <c r="BE164" i="3"/>
  <c r="BE167" i="3"/>
  <c r="BE175" i="3"/>
  <c r="BE131" i="3"/>
  <c r="BE134" i="3"/>
  <c r="BE188" i="3"/>
  <c r="BE197" i="3"/>
  <c r="BE198" i="3"/>
  <c r="BE200" i="3"/>
  <c r="BE201" i="3"/>
  <c r="F118" i="3"/>
  <c r="BE127" i="3"/>
  <c r="BE128" i="3"/>
  <c r="BE129" i="3"/>
  <c r="BE137" i="3"/>
  <c r="BE151" i="3"/>
  <c r="BE163" i="3"/>
  <c r="BE169" i="3"/>
  <c r="BE173" i="3"/>
  <c r="BE125" i="3"/>
  <c r="BE132" i="3"/>
  <c r="BE130" i="3"/>
  <c r="BE133" i="3"/>
  <c r="BE147" i="3"/>
  <c r="BE153" i="3"/>
  <c r="BE124" i="3"/>
  <c r="BE136" i="3"/>
  <c r="BE143" i="3"/>
  <c r="BE157" i="3"/>
  <c r="BE176" i="3"/>
  <c r="BE181" i="3"/>
  <c r="BE191" i="3"/>
  <c r="BE196" i="3"/>
  <c r="J92" i="2"/>
  <c r="BE131" i="2"/>
  <c r="BE137" i="2"/>
  <c r="E85" i="2"/>
  <c r="J89" i="2"/>
  <c r="BE132" i="2"/>
  <c r="BE134" i="2"/>
  <c r="BE140" i="2"/>
  <c r="BE154" i="2"/>
  <c r="BE146" i="2"/>
  <c r="BE159" i="2"/>
  <c r="BE162" i="2"/>
  <c r="BE172" i="2"/>
  <c r="BE174" i="2"/>
  <c r="BE175" i="2"/>
  <c r="BE190" i="2"/>
  <c r="BE188" i="2"/>
  <c r="BE189" i="2"/>
  <c r="BE203" i="2"/>
  <c r="BE133" i="2"/>
  <c r="BE135" i="2"/>
  <c r="BE147" i="2"/>
  <c r="BE153" i="2"/>
  <c r="BE144" i="2"/>
  <c r="BE150" i="2"/>
  <c r="BE161" i="2"/>
  <c r="BE165" i="2"/>
  <c r="BE169" i="2"/>
  <c r="BE181" i="2"/>
  <c r="BE182" i="2"/>
  <c r="BE186" i="2"/>
  <c r="BE191" i="2"/>
  <c r="BE199" i="2"/>
  <c r="BE210" i="2"/>
  <c r="BE216" i="2"/>
  <c r="BE218" i="2"/>
  <c r="F120" i="2"/>
  <c r="BE151" i="2"/>
  <c r="BE155" i="2"/>
  <c r="BE156" i="2"/>
  <c r="BE164" i="2"/>
  <c r="BE170" i="2"/>
  <c r="BE176" i="2"/>
  <c r="BE180" i="2"/>
  <c r="BE187" i="2"/>
  <c r="BE211" i="2"/>
  <c r="BE217" i="2"/>
  <c r="BE222" i="2"/>
  <c r="BE230" i="2"/>
  <c r="BE129" i="2"/>
  <c r="BE158" i="2"/>
  <c r="BE171" i="2"/>
  <c r="BE173" i="2"/>
  <c r="BE194" i="2"/>
  <c r="BE198" i="2"/>
  <c r="BE205" i="2"/>
  <c r="BE206" i="2"/>
  <c r="BE226" i="2"/>
  <c r="BE229" i="2"/>
  <c r="BE232" i="2"/>
  <c r="BE234" i="2"/>
  <c r="BE127" i="2"/>
  <c r="BE157" i="2"/>
  <c r="BE166" i="2"/>
  <c r="BE168" i="2"/>
  <c r="BE178" i="2"/>
  <c r="BE183" i="2"/>
  <c r="BE197" i="2"/>
  <c r="BE209" i="2"/>
  <c r="BE126" i="2"/>
  <c r="BE130" i="2"/>
  <c r="BE136" i="2"/>
  <c r="BE141" i="2"/>
  <c r="BE142" i="2"/>
  <c r="BE148" i="2"/>
  <c r="BE149" i="2"/>
  <c r="BE152" i="2"/>
  <c r="BE167" i="2"/>
  <c r="BE177" i="2"/>
  <c r="BE179" i="2"/>
  <c r="BE193" i="2"/>
  <c r="BE201" i="2"/>
  <c r="BE204" i="2"/>
  <c r="BE208" i="2"/>
  <c r="BE225" i="2"/>
  <c r="BE228" i="2"/>
  <c r="BE231" i="2"/>
  <c r="BE233" i="2"/>
  <c r="BE238" i="2"/>
  <c r="BE239" i="2"/>
  <c r="BE139" i="2"/>
  <c r="BE184" i="2"/>
  <c r="BE185" i="2"/>
  <c r="BE192" i="2"/>
  <c r="BE195" i="2"/>
  <c r="BE196" i="2"/>
  <c r="BE200" i="2"/>
  <c r="BE202" i="2"/>
  <c r="BE207" i="2"/>
  <c r="BE212" i="2"/>
  <c r="BE213" i="2"/>
  <c r="BE214" i="2"/>
  <c r="BE215" i="2"/>
  <c r="BE219" i="2"/>
  <c r="BE220" i="2"/>
  <c r="BE223" i="2"/>
  <c r="BE224" i="2"/>
  <c r="BE227" i="2"/>
  <c r="BE235" i="2"/>
  <c r="BE236" i="2"/>
  <c r="BE240" i="2"/>
  <c r="BE241" i="2"/>
  <c r="BE243" i="2"/>
  <c r="BE244" i="2"/>
  <c r="BE143" i="2"/>
  <c r="BE145" i="2"/>
  <c r="BE160" i="2"/>
  <c r="BE163" i="2"/>
  <c r="F36" i="4"/>
  <c r="BC97" i="1"/>
  <c r="F36" i="2"/>
  <c r="BC95" i="1" s="1"/>
  <c r="F34" i="4"/>
  <c r="BA97" i="1"/>
  <c r="J34" i="3"/>
  <c r="AW96" i="1"/>
  <c r="F37" i="3"/>
  <c r="BD96" i="1" s="1"/>
  <c r="F35" i="2"/>
  <c r="BB95" i="1" s="1"/>
  <c r="F34" i="3"/>
  <c r="BA96" i="1"/>
  <c r="J34" i="2"/>
  <c r="AW95" i="1" s="1"/>
  <c r="F36" i="3"/>
  <c r="BC96" i="1"/>
  <c r="F37" i="2"/>
  <c r="BD95" i="1"/>
  <c r="F35" i="4"/>
  <c r="BB97" i="1" s="1"/>
  <c r="F37" i="4"/>
  <c r="BD97" i="1" s="1"/>
  <c r="J34" i="4"/>
  <c r="AW97" i="1"/>
  <c r="F35" i="3"/>
  <c r="BB96" i="1" s="1"/>
  <c r="F34" i="2"/>
  <c r="BA95" i="1" s="1"/>
  <c r="BK122" i="3" l="1"/>
  <c r="BK121" i="3" s="1"/>
  <c r="J121" i="3" s="1"/>
  <c r="J30" i="3" s="1"/>
  <c r="T124" i="2"/>
  <c r="T123" i="2" s="1"/>
  <c r="T122" i="4"/>
  <c r="T121" i="4" s="1"/>
  <c r="P124" i="2"/>
  <c r="P123" i="2"/>
  <c r="AU95" i="1"/>
  <c r="P122" i="3"/>
  <c r="P121" i="3"/>
  <c r="AU96" i="1"/>
  <c r="BK122" i="4"/>
  <c r="J122" i="4" s="1"/>
  <c r="J97" i="4" s="1"/>
  <c r="AG96" i="1"/>
  <c r="J122" i="3"/>
  <c r="J97" i="3"/>
  <c r="J96" i="3"/>
  <c r="BK123" i="2"/>
  <c r="J123" i="2"/>
  <c r="J96" i="2" s="1"/>
  <c r="F33" i="2"/>
  <c r="AZ95" i="1" s="1"/>
  <c r="J33" i="2"/>
  <c r="AV95" i="1" s="1"/>
  <c r="AT95" i="1" s="1"/>
  <c r="J33" i="4"/>
  <c r="AV97" i="1" s="1"/>
  <c r="AT97" i="1" s="1"/>
  <c r="F33" i="3"/>
  <c r="AZ96" i="1" s="1"/>
  <c r="J33" i="3"/>
  <c r="AV96" i="1" s="1"/>
  <c r="AT96" i="1" s="1"/>
  <c r="AN96" i="1" s="1"/>
  <c r="F33" i="4"/>
  <c r="AZ97" i="1" s="1"/>
  <c r="BB94" i="1"/>
  <c r="W31" i="1" s="1"/>
  <c r="BD94" i="1"/>
  <c r="W33" i="1"/>
  <c r="BA94" i="1"/>
  <c r="W30" i="1" s="1"/>
  <c r="BC94" i="1"/>
  <c r="AY94" i="1"/>
  <c r="BK121" i="4" l="1"/>
  <c r="J121" i="4"/>
  <c r="J39" i="3"/>
  <c r="AU94" i="1"/>
  <c r="J30" i="4"/>
  <c r="AG97" i="1"/>
  <c r="J30" i="2"/>
  <c r="AG95" i="1" s="1"/>
  <c r="AX94" i="1"/>
  <c r="W32" i="1"/>
  <c r="AW94" i="1"/>
  <c r="AK30" i="1" s="1"/>
  <c r="AZ94" i="1"/>
  <c r="AV94" i="1"/>
  <c r="AK29" i="1"/>
  <c r="J39" i="4" l="1"/>
  <c r="J96" i="4"/>
  <c r="J39" i="2"/>
  <c r="AN95" i="1"/>
  <c r="AN97" i="1"/>
  <c r="AG94" i="1"/>
  <c r="AK26" i="1" s="1"/>
  <c r="AK35" i="1" s="1"/>
  <c r="AT94" i="1"/>
  <c r="W29" i="1"/>
  <c r="AN94" i="1" l="1"/>
</calcChain>
</file>

<file path=xl/sharedStrings.xml><?xml version="1.0" encoding="utf-8"?>
<sst xmlns="http://schemas.openxmlformats.org/spreadsheetml/2006/main" count="4172" uniqueCount="838">
  <si>
    <t>Export Komplet</t>
  </si>
  <si>
    <t/>
  </si>
  <si>
    <t>2.0</t>
  </si>
  <si>
    <t>ZAMOK</t>
  </si>
  <si>
    <t>False</t>
  </si>
  <si>
    <t>{186fa0eb-89d6-43ae-9665-df12592b6da7}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</si>
  <si>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</si>
  <si>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</si>
  <si>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</si>
  <si>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</si>
  <si>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</si>
  <si>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</si>
  <si>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</si>
  <si>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</si>
  <si>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635190067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</si>
  <si>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</si>
  <si>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</si>
  <si>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TV v žst. Ostrava hl. n. - 1. etapa</t>
  </si>
  <si>
    <t>KSO:</t>
  </si>
  <si>
    <t>CC-CZ:</t>
  </si>
  <si>
    <t>Místo:</t>
  </si>
  <si>
    <t>Ostrava hl n.</t>
  </si>
  <si>
    <t>Datum:</t>
  </si>
  <si>
    <t>Zadavatel:</t>
  </si>
  <si>
    <t>IČ:</t>
  </si>
  <si>
    <t xml:space="preserve">SŽ s.o., OŘ Ostrava </t>
  </si>
  <si>
    <t>DIČ:</t>
  </si>
  <si>
    <t>Uchazeč:</t>
  </si>
  <si>
    <t>Vyplň údaj</t>
  </si>
  <si>
    <t>Projektant:</t>
  </si>
  <si>
    <t>SUDOP Brno spol.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</si>
  <si>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</si>
  <si>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</si>
  <si>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</si>
  <si>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</si>
  <si>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</si>
  <si>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</si>
  <si>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</si>
  <si>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</si>
  <si>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</si>
  <si>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</si>
  <si>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</si>
  <si>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</si>
  <si>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</si>
  <si>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</si>
  <si>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</si>
  <si>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</si>
  <si>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</si>
  <si>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</si>
  <si>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</si>
  <si>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</si>
  <si>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</si>
  <si>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</si>
  <si>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</si>
  <si>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</si>
  <si>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</si>
  <si>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</si>
  <si>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</si>
  <si>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</si>
  <si>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</si>
  <si>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</si>
  <si>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</si>
  <si>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</si>
  <si>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</si>
  <si>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</si>
  <si>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</si>
  <si>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</si>
  <si>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</si>
  <si>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</si>
  <si>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</si>
  <si>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</si>
  <si>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</si>
  <si>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</si>
  <si>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</si>
  <si>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</si>
  <si>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</si>
  <si>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</si>
  <si>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</si>
  <si>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</si>
  <si>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</si>
  <si>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</si>
  <si>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Levé nádraží</t>
  </si>
  <si>
    <t>STA</t>
  </si>
  <si>
    <t>1</t>
  </si>
  <si>
    <t>{8fc6499f-6bbe-466a-ba2c-b8c333ed164d}</t>
  </si>
  <si>
    <t>2</t>
  </si>
  <si>
    <t>SO 02</t>
  </si>
  <si>
    <t>Oprava TV na 102. SK</t>
  </si>
  <si>
    <t>{f4f2a92f-5a2f-4bf2-9e31-c50456e57c7f}</t>
  </si>
  <si>
    <t>SO 03</t>
  </si>
  <si>
    <t>Oprava TV na 1,3,5,7. SK</t>
  </si>
  <si>
    <t>{90becda7-ea2d-4c39-bd79-ee273f9955f5}</t>
  </si>
  <si>
    <t>KRYCÍ LIST SOUPISU PRACÍ</t>
  </si>
  <si>
    <t>Objekt:</t>
  </si>
  <si>
    <t>SO 01 - Levé nádraží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</si>
  <si>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</si>
  <si>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</si>
  <si>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</si>
  <si>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</si>
  <si>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</si>
  <si>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</si>
  <si>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74971 - Základy TV</t>
  </si>
  <si>
    <t xml:space="preserve">    74972 - Stožáry TV</t>
  </si>
  <si>
    <t xml:space="preserve">    74973 - Vodiče TV</t>
  </si>
  <si>
    <t xml:space="preserve">    7497.7 - Demontáže TV</t>
  </si>
  <si>
    <t xml:space="preserve">    7498 - Revize, Prohlídky a zkoušky TV</t>
  </si>
  <si>
    <t xml:space="preserve">    XDp - Doprava, Poplatky,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</si>
  <si>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</si>
  <si>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</si>
  <si>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</si>
  <si>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</si>
  <si>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</si>
  <si>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</si>
  <si>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</si>
  <si>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</si>
  <si>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</si>
  <si>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</si>
  <si>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</si>
  <si>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</si>
  <si>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</si>
  <si>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</si>
  <si>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</si>
  <si>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74971</t>
  </si>
  <si>
    <t>Základy TV</t>
  </si>
  <si>
    <t>M</t>
  </si>
  <si>
    <t>7497100120</t>
  </si>
  <si>
    <t>Základy trakčního vedení  Materiál pro obetonování stávajícího základu TV-beton,výstuže,sítě KARI</t>
  </si>
  <si>
    <t>m3</t>
  </si>
  <si>
    <t>Sborník UOŽI 01 2021</t>
  </si>
  <si>
    <t>8</t>
  </si>
  <si>
    <t>4</t>
  </si>
  <si>
    <t>-1710370175</t>
  </si>
  <si>
    <t>K</t>
  </si>
  <si>
    <t>7497153010</t>
  </si>
  <si>
    <t>Obetonování stávajícího základu trakčního vedení včetně výkopu, vrtání, svařování, záhozu - obsahuje i cenu za bourání betonové hlavičky základu, odtěžení terénu pro bednění, upevnění KARI sítě na stávající základ, osazení bednění, betonáž a geodetické značky</t>
  </si>
  <si>
    <t>512</t>
  </si>
  <si>
    <t>275464254</t>
  </si>
  <si>
    <t>74972</t>
  </si>
  <si>
    <t>Stožáry TV</t>
  </si>
  <si>
    <t>3</t>
  </si>
  <si>
    <t>7497252015</t>
  </si>
  <si>
    <t>Jednostranné připevnění břevna typ 23, 34</t>
  </si>
  <si>
    <t>kus</t>
  </si>
  <si>
    <t>-1236761982</t>
  </si>
  <si>
    <t>7497256015</t>
  </si>
  <si>
    <t>Příplatek za montáž bran nad stávajícím trakčním vedením</t>
  </si>
  <si>
    <t>2006670116</t>
  </si>
  <si>
    <t>5</t>
  </si>
  <si>
    <t>7497200500</t>
  </si>
  <si>
    <t>Stožáry trakčního vedení  Břevno typ  23 L</t>
  </si>
  <si>
    <t>m</t>
  </si>
  <si>
    <t>128</t>
  </si>
  <si>
    <t>-741993452</t>
  </si>
  <si>
    <t>6</t>
  </si>
  <si>
    <t>7497200540</t>
  </si>
  <si>
    <t>Stožáry trakčního vedení  Materiál pro připevnění břevna 23,34 vč. ukončení břevna  C na BP</t>
  </si>
  <si>
    <t>-1831964229</t>
  </si>
  <si>
    <t>7</t>
  </si>
  <si>
    <t>7497200520</t>
  </si>
  <si>
    <t>Stožáry trakčního vedení  Materiál pro připevnění břevna 23,34 vč. ukončení břevna  A na 1T</t>
  </si>
  <si>
    <t>401333389</t>
  </si>
  <si>
    <t>7497259015R</t>
  </si>
  <si>
    <t>Oprava korozí poškozených příček příhradového stožáru svařením</t>
  </si>
  <si>
    <t>-1686570139</t>
  </si>
  <si>
    <t>9</t>
  </si>
  <si>
    <t>7497200700R</t>
  </si>
  <si>
    <t>Obsahuje ocelové L příčky a další materiál potřebný pro opravu příhradového stožáru</t>
  </si>
  <si>
    <t>-877053813</t>
  </si>
  <si>
    <t>10</t>
  </si>
  <si>
    <t>7497350010</t>
  </si>
  <si>
    <t>Montáž ocelových konstrukcí nestandardní</t>
  </si>
  <si>
    <t>kg</t>
  </si>
  <si>
    <t>-537096589</t>
  </si>
  <si>
    <t>11</t>
  </si>
  <si>
    <t>7497300010</t>
  </si>
  <si>
    <t>Vodiče trakčního vedení  Ocelové konstrukce nestandartní</t>
  </si>
  <si>
    <t>-2026581646</t>
  </si>
  <si>
    <t>74973</t>
  </si>
  <si>
    <t>Vodiče TV</t>
  </si>
  <si>
    <t>12</t>
  </si>
  <si>
    <t>1693160107</t>
  </si>
  <si>
    <t>13</t>
  </si>
  <si>
    <t>-1002986243</t>
  </si>
  <si>
    <t>14</t>
  </si>
  <si>
    <t>7497350020</t>
  </si>
  <si>
    <t>Montáž závěsu na konzole bez přídavného lana</t>
  </si>
  <si>
    <t>487459966</t>
  </si>
  <si>
    <t>7497300020</t>
  </si>
  <si>
    <t>Vodiče trakčního vedení  Závěs na konzole</t>
  </si>
  <si>
    <t>225420250</t>
  </si>
  <si>
    <t>16</t>
  </si>
  <si>
    <t>7497350060</t>
  </si>
  <si>
    <t>Posunutí ramene trakčního vedení, SIK-u, závěsu výškové, směrové - včetně demontáže a montáže konzol a závěsů</t>
  </si>
  <si>
    <t>1795976960</t>
  </si>
  <si>
    <t>17</t>
  </si>
  <si>
    <t>7497350070</t>
  </si>
  <si>
    <t>Uvolnění a zpětná montáž troleje nebo nosného lana z ramene trakčního vedení, SIK, závěsu</t>
  </si>
  <si>
    <t>-541513908</t>
  </si>
  <si>
    <t>18</t>
  </si>
  <si>
    <t>7497350130</t>
  </si>
  <si>
    <t>Montáž závěsu regulovatelného na bráně</t>
  </si>
  <si>
    <t>-1242655584</t>
  </si>
  <si>
    <t>19</t>
  </si>
  <si>
    <t>7497300150</t>
  </si>
  <si>
    <t>Vodiče trakčního vedení  Regulovatelný závěs na bráně</t>
  </si>
  <si>
    <t>289935014</t>
  </si>
  <si>
    <t>20</t>
  </si>
  <si>
    <t>7497350200</t>
  </si>
  <si>
    <t>Montáž věšáku troleje</t>
  </si>
  <si>
    <t>1861791360</t>
  </si>
  <si>
    <t>7497300260</t>
  </si>
  <si>
    <t>Vodiče trakčního vedení  Věšák troleje pohyblivý s proměnnou délkou</t>
  </si>
  <si>
    <t>1941678568</t>
  </si>
  <si>
    <t>22</t>
  </si>
  <si>
    <t>7497350230</t>
  </si>
  <si>
    <t>Montáž spojky - svorky dvou lan nebo troleje a lana</t>
  </si>
  <si>
    <t>903969566</t>
  </si>
  <si>
    <t>23</t>
  </si>
  <si>
    <t>7497300290</t>
  </si>
  <si>
    <t>Vodiče trakčního vedení  Izolovaná spojka troleje</t>
  </si>
  <si>
    <t>1977070666</t>
  </si>
  <si>
    <t>24</t>
  </si>
  <si>
    <t>7497300280</t>
  </si>
  <si>
    <t>Vodiče trakčního vedení  Spojka  2  lan    nebo    TR + lana</t>
  </si>
  <si>
    <t>-1883809809</t>
  </si>
  <si>
    <t>25</t>
  </si>
  <si>
    <t>7497350332</t>
  </si>
  <si>
    <t>Montáž lan pevných bodů a odtahů 70 mm2 Bz, Fe</t>
  </si>
  <si>
    <t>-1435203091</t>
  </si>
  <si>
    <t>26</t>
  </si>
  <si>
    <t>7497300530</t>
  </si>
  <si>
    <t>Vodiče trakčního vedení  lano 70 mm2 Fe (např. lano ochranné, pevných bodů, odtahů)</t>
  </si>
  <si>
    <t>-1350487958</t>
  </si>
  <si>
    <t>27</t>
  </si>
  <si>
    <t>7497350350</t>
  </si>
  <si>
    <t>Montáž odtahu troleje a nosného lana</t>
  </si>
  <si>
    <t>1235349228</t>
  </si>
  <si>
    <t>28</t>
  </si>
  <si>
    <t>7497300410</t>
  </si>
  <si>
    <t>Vodiče trakčního vedení  Odtah TR a NL</t>
  </si>
  <si>
    <t>936112670</t>
  </si>
  <si>
    <t>29</t>
  </si>
  <si>
    <t>7497350360</t>
  </si>
  <si>
    <t>Kotvení lana jednoho nebo dvou 50-70 mm2 na stožár BP</t>
  </si>
  <si>
    <t>-1299623037</t>
  </si>
  <si>
    <t>30</t>
  </si>
  <si>
    <t>7497300430</t>
  </si>
  <si>
    <t>Vodiče trakčního vedení  Kotvení jednoho nebo dvou lan 50-70 mm2 na BP</t>
  </si>
  <si>
    <t>-1845944978</t>
  </si>
  <si>
    <t>31</t>
  </si>
  <si>
    <t>7497300420</t>
  </si>
  <si>
    <t>Vodiče trakčního vedení  Pérové kotvení jednoho nebo dvou lan 50-70 mm2 na BP s izolací</t>
  </si>
  <si>
    <t>1186006117</t>
  </si>
  <si>
    <t>32</t>
  </si>
  <si>
    <t>7497350365</t>
  </si>
  <si>
    <t>Kotvení lana 50-70 mm2 na stožár T</t>
  </si>
  <si>
    <t>-480715506</t>
  </si>
  <si>
    <t>33</t>
  </si>
  <si>
    <t>7497300440</t>
  </si>
  <si>
    <t>Vodiče trakčního vedení  Kotvení lana 50-70 mm2 na T</t>
  </si>
  <si>
    <t>81745628</t>
  </si>
  <si>
    <t>34</t>
  </si>
  <si>
    <t>7497350370</t>
  </si>
  <si>
    <t>Kotvení lana oboustranné nebo pevné a pérové 50-70 mm2 na stožár T</t>
  </si>
  <si>
    <t>-574207581</t>
  </si>
  <si>
    <t>35</t>
  </si>
  <si>
    <t>7497300450</t>
  </si>
  <si>
    <t>Vodiče trakčního vedení  Oboustranné nebo pevné a pérové kotv. lana 50-70 mm2 na T</t>
  </si>
  <si>
    <t>1021840397</t>
  </si>
  <si>
    <t>36</t>
  </si>
  <si>
    <t>7497350375</t>
  </si>
  <si>
    <t>Kotvení lana 50-70 mm2 na stožár 2TB</t>
  </si>
  <si>
    <t>294414886</t>
  </si>
  <si>
    <t>37</t>
  </si>
  <si>
    <t>7497300460</t>
  </si>
  <si>
    <t>Vodiče trakčního vedení  Kotvení lana 50-70 mm2 na 2TB</t>
  </si>
  <si>
    <t>1986596239</t>
  </si>
  <si>
    <t>38</t>
  </si>
  <si>
    <t>7497350380</t>
  </si>
  <si>
    <t>Kotvení lana pevné dvou 50-70 mm2 na stožár T</t>
  </si>
  <si>
    <t>164857920</t>
  </si>
  <si>
    <t>39</t>
  </si>
  <si>
    <t>7497300470</t>
  </si>
  <si>
    <t>Vodiče trakčního vedení  Pevné kotvení dvou lan 50-70 mm2 na T</t>
  </si>
  <si>
    <t>-1905369740</t>
  </si>
  <si>
    <t>40</t>
  </si>
  <si>
    <t>7497350410</t>
  </si>
  <si>
    <t>Montáž proudového propojení směrových lan dvou</t>
  </si>
  <si>
    <t>1456102644</t>
  </si>
  <si>
    <t>41</t>
  </si>
  <si>
    <t>7497300500</t>
  </si>
  <si>
    <t>Vodiče trakčního vedení  Proudové propojení dvou směrových lan</t>
  </si>
  <si>
    <t>569964455</t>
  </si>
  <si>
    <t>42</t>
  </si>
  <si>
    <t>7497350420</t>
  </si>
  <si>
    <t>Vložení izolace v podélných a příčných polích</t>
  </si>
  <si>
    <t>-1775815763</t>
  </si>
  <si>
    <t>43</t>
  </si>
  <si>
    <t>7497300510</t>
  </si>
  <si>
    <t>Vodiče trakčního vedení  Vložená izolace v podélných a příčných polích</t>
  </si>
  <si>
    <t>-344013580</t>
  </si>
  <si>
    <t>44</t>
  </si>
  <si>
    <t>7497350430</t>
  </si>
  <si>
    <t>Tažení směrového, příčného lana do 120 mm2 Bz, Cu</t>
  </si>
  <si>
    <t>-2058485460</t>
  </si>
  <si>
    <t>45</t>
  </si>
  <si>
    <t>7497350700</t>
  </si>
  <si>
    <t>Tažení nosného lana do 120 mm2 Bz, Cu</t>
  </si>
  <si>
    <t>-2145702966</t>
  </si>
  <si>
    <t>46</t>
  </si>
  <si>
    <t>7497300540</t>
  </si>
  <si>
    <t>Vodiče trakčního vedení  lano 50 mm2 Bz (např. lano nosné, směrové, příčné, pevných bodů, odtahů)</t>
  </si>
  <si>
    <t>2048473999</t>
  </si>
  <si>
    <t>47</t>
  </si>
  <si>
    <t>7497350705R</t>
  </si>
  <si>
    <t>Příplatek za rozvinutí nosného lana nad dolním směrovým lanem</t>
  </si>
  <si>
    <t>-932354909</t>
  </si>
  <si>
    <t>48</t>
  </si>
  <si>
    <t>7497350720</t>
  </si>
  <si>
    <t>Výšková regulace troleje</t>
  </si>
  <si>
    <t>-1816032244</t>
  </si>
  <si>
    <t>49</t>
  </si>
  <si>
    <t>7497350734</t>
  </si>
  <si>
    <t>Montáž definitivní regulace pohyblivého kotvení nosného lana a troleje</t>
  </si>
  <si>
    <t>-2107830465</t>
  </si>
  <si>
    <t>50</t>
  </si>
  <si>
    <t>7497350750</t>
  </si>
  <si>
    <t>Zajištění kotvení nosného lana a troleje všech sestavení</t>
  </si>
  <si>
    <t>495275884</t>
  </si>
  <si>
    <t>51</t>
  </si>
  <si>
    <t>7497350960</t>
  </si>
  <si>
    <t>Tažení lana pro zesilovací, napájecí a obcházecí vedení do 240 mm2 Cu, AlFe</t>
  </si>
  <si>
    <t>-351764087</t>
  </si>
  <si>
    <t>52</t>
  </si>
  <si>
    <t>7497300830</t>
  </si>
  <si>
    <t>Vodiče trakčního vedení  lano 120 mm2 Cu ( lano - nosné, ZV, NV, OV, napájecích převěsů)</t>
  </si>
  <si>
    <t>799649808</t>
  </si>
  <si>
    <t>53</t>
  </si>
  <si>
    <t>7497350970</t>
  </si>
  <si>
    <t>Montáž odpojovače motorového</t>
  </si>
  <si>
    <t>2040897858</t>
  </si>
  <si>
    <t>54</t>
  </si>
  <si>
    <t>7497350975</t>
  </si>
  <si>
    <t>Montáž odpojovače ručního</t>
  </si>
  <si>
    <t>1296431885</t>
  </si>
  <si>
    <t>55</t>
  </si>
  <si>
    <t>7497301150</t>
  </si>
  <si>
    <t>Vodiče trakčního vedení  Pohon odpojovače motorový</t>
  </si>
  <si>
    <t>-713335400</t>
  </si>
  <si>
    <t>56</t>
  </si>
  <si>
    <t>7497301160</t>
  </si>
  <si>
    <t>Vodiče trakčního vedení  Pohon odpojovače ruční</t>
  </si>
  <si>
    <t>1846526669</t>
  </si>
  <si>
    <t>57</t>
  </si>
  <si>
    <t>7497350990</t>
  </si>
  <si>
    <t>Montáž odpojovače nebo odpínače, příp. s uzemňovacím nožem na stožár trakčního vedení</t>
  </si>
  <si>
    <t>1581884948</t>
  </si>
  <si>
    <t>58</t>
  </si>
  <si>
    <t>7497301170</t>
  </si>
  <si>
    <t>Vodiče trakčního vedení  Táhlo motorového odpojovače</t>
  </si>
  <si>
    <t>-1875288277</t>
  </si>
  <si>
    <t>59</t>
  </si>
  <si>
    <t>7497301180</t>
  </si>
  <si>
    <t>Vodiče trakčního vedení  Odpojovač nebo odpínač na stož. TV</t>
  </si>
  <si>
    <t>1444860574</t>
  </si>
  <si>
    <t>60</t>
  </si>
  <si>
    <t>7497351015</t>
  </si>
  <si>
    <t>Montáž kotvení svodu z odpojovače s připojením na trakční vedení dvou na stožár BP</t>
  </si>
  <si>
    <t>-129370900</t>
  </si>
  <si>
    <t>61</t>
  </si>
  <si>
    <t>7497301220</t>
  </si>
  <si>
    <t>Vodiče trakčního vedení  Kotvení dvou svodů z odpoj. s připoj. na TV - BP</t>
  </si>
  <si>
    <t>288362805</t>
  </si>
  <si>
    <t>62</t>
  </si>
  <si>
    <t>7497351035</t>
  </si>
  <si>
    <t>Montáž kotvení svodu z odpojovače s připojením na trakční vedení dvou na stožár T, 2T</t>
  </si>
  <si>
    <t>-1130228948</t>
  </si>
  <si>
    <t>63</t>
  </si>
  <si>
    <t>7497301260</t>
  </si>
  <si>
    <t>Vodiče trakčního vedení  Kotvení dvou svodů z odpoj. s připoj. na TV - T, 2T</t>
  </si>
  <si>
    <t>320584177</t>
  </si>
  <si>
    <t>64</t>
  </si>
  <si>
    <t>7497351135</t>
  </si>
  <si>
    <t>Montáž proudového propojení sestav trakčního vedení</t>
  </si>
  <si>
    <t>-825721718</t>
  </si>
  <si>
    <t>65</t>
  </si>
  <si>
    <t>7497301400</t>
  </si>
  <si>
    <t>Vodiče trakčního vedení  Proudové propojení sestav TV</t>
  </si>
  <si>
    <t>2140925074</t>
  </si>
  <si>
    <t>66</t>
  </si>
  <si>
    <t>7497351210</t>
  </si>
  <si>
    <t>Montáž podpěrného izolátoru jednoho pro NV na liště, bráně, stožár T, BP</t>
  </si>
  <si>
    <t>-808039329</t>
  </si>
  <si>
    <t>67</t>
  </si>
  <si>
    <t>7497301490</t>
  </si>
  <si>
    <t>Vodiče trakčního vedení  Podpěrný izolátor pro NV na liště, bráně, stož. T, BP</t>
  </si>
  <si>
    <t>-753184789</t>
  </si>
  <si>
    <t>68</t>
  </si>
  <si>
    <t>7497351215</t>
  </si>
  <si>
    <t>Montáž podpěrného izolátoru dvou pro NV na liště, bráně, stožár T, BP</t>
  </si>
  <si>
    <t>470658687</t>
  </si>
  <si>
    <t>69</t>
  </si>
  <si>
    <t>7497301500</t>
  </si>
  <si>
    <t>Vodiče trakčního vedení  Dva podpěrné izolátory pro NV na liště, bráně, stož. T, BP</t>
  </si>
  <si>
    <t>1824572594</t>
  </si>
  <si>
    <t>70</t>
  </si>
  <si>
    <t>7497351400</t>
  </si>
  <si>
    <t>Upevnění konzol středové, stranové</t>
  </si>
  <si>
    <t>5787057</t>
  </si>
  <si>
    <t>71</t>
  </si>
  <si>
    <t>7497301800</t>
  </si>
  <si>
    <t>Vodiče trakčního vedení  Materiál sestavení pro upevnění konzol středové,stranové</t>
  </si>
  <si>
    <t>-832787683</t>
  </si>
  <si>
    <t>72</t>
  </si>
  <si>
    <t>7497351405</t>
  </si>
  <si>
    <t>Upevnění konzol dvou konzol</t>
  </si>
  <si>
    <t>160549572</t>
  </si>
  <si>
    <t>73</t>
  </si>
  <si>
    <t>7497301810</t>
  </si>
  <si>
    <t>Vodiče trakčního vedení  Materiál sestavení pro upevnění 2 konzol</t>
  </si>
  <si>
    <t>62548774</t>
  </si>
  <si>
    <t>74</t>
  </si>
  <si>
    <t>7497300050</t>
  </si>
  <si>
    <t>Vodiče trakčního vedení  Příplatek 2x plastový izolátor do ramena TV nebo SIK-u</t>
  </si>
  <si>
    <t>1118120767</t>
  </si>
  <si>
    <t>75</t>
  </si>
  <si>
    <t>7497351425</t>
  </si>
  <si>
    <t>Připevnění kozlíku na stožár BP</t>
  </si>
  <si>
    <t>-1396877805</t>
  </si>
  <si>
    <t>76</t>
  </si>
  <si>
    <t>7497301830</t>
  </si>
  <si>
    <t>Vodiče trakčního vedení  Kozlík vč.upevň.materiálu  na stožár BP</t>
  </si>
  <si>
    <t>-1549904781</t>
  </si>
  <si>
    <t>77</t>
  </si>
  <si>
    <t>7497351675</t>
  </si>
  <si>
    <t>Montáž montážních lávek na BP délky 1035, 2045 mm</t>
  </si>
  <si>
    <t>-590351272</t>
  </si>
  <si>
    <t>78</t>
  </si>
  <si>
    <t>7497302140</t>
  </si>
  <si>
    <t>Vodiče trakčního vedení  Montážní lávka na BP délky - 1035, 2045mm</t>
  </si>
  <si>
    <t>-1500025931</t>
  </si>
  <si>
    <t>79</t>
  </si>
  <si>
    <t>7497351690</t>
  </si>
  <si>
    <t>Montáž ovládacích lávek na stožár BP</t>
  </si>
  <si>
    <t>1121992678</t>
  </si>
  <si>
    <t>80</t>
  </si>
  <si>
    <t>7497302160</t>
  </si>
  <si>
    <t>Vodiče trakčního vedení  Ovládací lávka na stož. BP</t>
  </si>
  <si>
    <t>1180291692</t>
  </si>
  <si>
    <t>81</t>
  </si>
  <si>
    <t>7497351710</t>
  </si>
  <si>
    <t>Montáž žebříků pro ovládací lávku</t>
  </si>
  <si>
    <t>-1989121622</t>
  </si>
  <si>
    <t>82</t>
  </si>
  <si>
    <t>7497302190</t>
  </si>
  <si>
    <t>Vodiče trakčního vedení  Žebřík pro ovládací lávku</t>
  </si>
  <si>
    <t>194623432</t>
  </si>
  <si>
    <t>83</t>
  </si>
  <si>
    <t>7497302250</t>
  </si>
  <si>
    <t>Vodiče trakčního vedení  Výstražné tabulky na stožáru T, P, BP, DS</t>
  </si>
  <si>
    <t>-622498304</t>
  </si>
  <si>
    <t>84</t>
  </si>
  <si>
    <t>7497351770</t>
  </si>
  <si>
    <t>Montáž výstražných tabulek na stožáru T, P, BP, DS</t>
  </si>
  <si>
    <t>1782568564</t>
  </si>
  <si>
    <t>85</t>
  </si>
  <si>
    <t>7497351780</t>
  </si>
  <si>
    <t>Číslování stožárů a pohonů odpojovačů 1 - 3 znaky</t>
  </si>
  <si>
    <t>1675919643</t>
  </si>
  <si>
    <t>86</t>
  </si>
  <si>
    <t>7497302260</t>
  </si>
  <si>
    <t>Vodiče trakčního vedení  Tabulka číslování stožárů a pohonů odpojovačů 1 - 3 znaky</t>
  </si>
  <si>
    <t>364642094</t>
  </si>
  <si>
    <t>87</t>
  </si>
  <si>
    <t>7497351810</t>
  </si>
  <si>
    <t>Úpravy stávajícího trakčního vedení provizorní stavy za 100 m - obsahuje i veškeré další práce a úpravy na stávajícím trakčního vedení, nutné ke zprovoznění trakčního vedení</t>
  </si>
  <si>
    <t>1393409625</t>
  </si>
  <si>
    <t>88</t>
  </si>
  <si>
    <t>7497351780R</t>
  </si>
  <si>
    <t>Zhotovení povrchové úpravy nátěrem</t>
  </si>
  <si>
    <t>m2</t>
  </si>
  <si>
    <t>1971164584</t>
  </si>
  <si>
    <t>89</t>
  </si>
  <si>
    <t>7499700420</t>
  </si>
  <si>
    <t>Nátěry trakčního vedení  Barva a řed. pro rekonstrukci nátěru stožárů a bran</t>
  </si>
  <si>
    <t>623260324</t>
  </si>
  <si>
    <t>90</t>
  </si>
  <si>
    <t>7499700430</t>
  </si>
  <si>
    <t>Nátěry trakčního vedení  Barva a řed. pro nátěr svorníku u stávajícího základu TV dle TKP</t>
  </si>
  <si>
    <t>-368914909</t>
  </si>
  <si>
    <t>91</t>
  </si>
  <si>
    <t>7499700390</t>
  </si>
  <si>
    <t>Nátěry trakčního vedení  Barva a řed. pro bezpečnostní černožluté pruhy na podpěře TV</t>
  </si>
  <si>
    <t>-1261665076</t>
  </si>
  <si>
    <t>92</t>
  </si>
  <si>
    <t>7499700400</t>
  </si>
  <si>
    <t>Nátěry trakčního vedení  Barva a řed. pro bezpečnostní bíločervený pruh na podpěře TV</t>
  </si>
  <si>
    <t>516021099</t>
  </si>
  <si>
    <t>93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</si>
  <si>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</si>
  <si>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</si>
  <si>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</si>
  <si>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1747903172</t>
  </si>
  <si>
    <t>7497.7</t>
  </si>
  <si>
    <t>Demontáže TV</t>
  </si>
  <si>
    <t>94</t>
  </si>
  <si>
    <t>7497271045</t>
  </si>
  <si>
    <t>Demontáže zařízení trakčního vedení stožáru konzoly TV - demontáž stávajícího zařízení se všemi pomocnými doplňujícími úpravami, včetně upevnění</t>
  </si>
  <si>
    <t>-1136401841</t>
  </si>
  <si>
    <t>95</t>
  </si>
  <si>
    <t>7497350210</t>
  </si>
  <si>
    <t>Demontáž a opětovná montáž proudového propojení</t>
  </si>
  <si>
    <t>-904432761</t>
  </si>
  <si>
    <t>96</t>
  </si>
  <si>
    <t>7497350215</t>
  </si>
  <si>
    <t>Demontáž a opětovná montáž přeponky nad výhybkou</t>
  </si>
  <si>
    <t>-1003626949</t>
  </si>
  <si>
    <t>97</t>
  </si>
  <si>
    <t>7497371010</t>
  </si>
  <si>
    <t>Demontáže zařízení trakčního vedení závěsu na bráně - demontáž stávajícího zařízení se všemi pomocnými doplňujícími úpravami</t>
  </si>
  <si>
    <t>1571952729</t>
  </si>
  <si>
    <t>98</t>
  </si>
  <si>
    <t>7497371025</t>
  </si>
  <si>
    <t>Demontáže zařízení trakčního vedení závěsu odtahu troleje, nosného lana - demontáž stávajícího zařízení se všemi pomocnými doplňujícími úpravami</t>
  </si>
  <si>
    <t>1227953761</t>
  </si>
  <si>
    <t>99</t>
  </si>
  <si>
    <t>7497371030</t>
  </si>
  <si>
    <t>Demontáže zařízení trakčního vedení závěsu příčných lan směrových, nosných - demontáž stávajícího zařízení se všemi pomocnými doplňujícími úpravami, včetně kotvení</t>
  </si>
  <si>
    <t>-584050197</t>
  </si>
  <si>
    <t>100</t>
  </si>
  <si>
    <t>7497371040</t>
  </si>
  <si>
    <t>Demontáže zařízení trakčního vedení závěsu věšáku - demontáž stávajícího zařízení se všemi pomocnými doplňujícími úpravami, úplná</t>
  </si>
  <si>
    <t>-1193789641</t>
  </si>
  <si>
    <t>101</t>
  </si>
  <si>
    <t>7497371045</t>
  </si>
  <si>
    <t>Demontáže zařízení trakčního vedení závěsu podélné nebo příčné proudové propojky - demontáž stávajícího zařízení se všemi pomocnými doplňujícími úpravami</t>
  </si>
  <si>
    <t>369370637</t>
  </si>
  <si>
    <t>102</t>
  </si>
  <si>
    <t>7497371050</t>
  </si>
  <si>
    <t>Demontáže zařízení trakčního vedení závěsu spojky - demontáž stávajícího zařízení se všemi pomocnými doplňujícími úpravami, úplná</t>
  </si>
  <si>
    <t>-1476574724</t>
  </si>
  <si>
    <t>103</t>
  </si>
  <si>
    <t>7497371065</t>
  </si>
  <si>
    <t>Demontáže zařízení trakčního vedení závěsu vložené izolace - demontáž stávajícího zařízení se všemi pomocnými doplňujícími úpravami</t>
  </si>
  <si>
    <t>1066167276</t>
  </si>
  <si>
    <t>104</t>
  </si>
  <si>
    <t>7497371215</t>
  </si>
  <si>
    <t>Demontáže zařízení trakčního vedení nosného lana včetně nástavků stočení na buben - demontáž stávajícího zařízení se všemi pomocnými doplňujícími úpravami</t>
  </si>
  <si>
    <t>-17018786</t>
  </si>
  <si>
    <t>105</t>
  </si>
  <si>
    <t>7497371510</t>
  </si>
  <si>
    <t>Demontáže zařízení trakčního vedení kotvení svodu - převěsu z odpojovače jednoduché lano - demontáž stávajícího zařízení se všemi pomocnými doplňujícími úpravami</t>
  </si>
  <si>
    <t>-1299408076</t>
  </si>
  <si>
    <t>106</t>
  </si>
  <si>
    <t>7497371710</t>
  </si>
  <si>
    <t>Demontáže zařízení trakčního vedení lávky pro odpojovač montážní - demontáž stávajícího zařízení se všemi pomocnými doplňujícími úpravami</t>
  </si>
  <si>
    <t>1863148714</t>
  </si>
  <si>
    <t>107</t>
  </si>
  <si>
    <t>7497371715</t>
  </si>
  <si>
    <t>Demontáže zařízení trakčního vedení lávky pro odpojovač ovládací - demontáž stávajícího zařízení se všemi pomocnými doplňujícími úpravami, včetně žebříku</t>
  </si>
  <si>
    <t>-2084381133</t>
  </si>
  <si>
    <t>108</t>
  </si>
  <si>
    <t>7497371730</t>
  </si>
  <si>
    <t>Demontáže zařízení trakčního vedení lávky pro odpojovač nestandardní kovové konstrukce - demontáž stávajícího zařízení se všemi pomocnými doplňujícími úpravami</t>
  </si>
  <si>
    <t>-1404225378</t>
  </si>
  <si>
    <t>7498</t>
  </si>
  <si>
    <t>Revize, Prohlídky a zkoušky TV</t>
  </si>
  <si>
    <t>109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</si>
  <si>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</si>
  <si>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</si>
  <si>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473603113</t>
  </si>
  <si>
    <t>110</t>
  </si>
  <si>
    <t>7498150525</t>
  </si>
  <si>
    <t>Vyhotovení výchozí revizní zprávy příplatek za každých dalších i započatých 500 000 Kč přes 1 000 000 Kč</t>
  </si>
  <si>
    <t>765632158</t>
  </si>
  <si>
    <t>111</t>
  </si>
  <si>
    <t>7498155012R</t>
  </si>
  <si>
    <t>Protokol UTZ</t>
  </si>
  <si>
    <t>-353229628</t>
  </si>
  <si>
    <t>112</t>
  </si>
  <si>
    <t>7498351010</t>
  </si>
  <si>
    <t>Vydání průkazu způsobilosti pro funkční celek, provizorní stav - vyhotovení dokladu o silnoproudých zařízeních a vydání průkazu způsobilosti</t>
  </si>
  <si>
    <t>-117122847</t>
  </si>
  <si>
    <t>XDp</t>
  </si>
  <si>
    <t>Doprava, Poplatky, Ostatní</t>
  </si>
  <si>
    <t>113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</si>
  <si>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</si>
  <si>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</si>
  <si>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t</t>
  </si>
  <si>
    <t>1566634145</t>
  </si>
  <si>
    <t>114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</si>
  <si>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</si>
  <si>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</si>
  <si>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-266426664</t>
  </si>
  <si>
    <t>SO 02 - Oprava TV na 102. SK</t>
  </si>
  <si>
    <t>HSV - Práce a dodávky HSV</t>
  </si>
  <si>
    <t xml:space="preserve">    XpD - Doprava, Poplatky, Ostatní</t>
  </si>
  <si>
    <t>Práce a dodávky HSV</t>
  </si>
  <si>
    <t>-1527397628</t>
  </si>
  <si>
    <t>-1578626972</t>
  </si>
  <si>
    <t>7497350025</t>
  </si>
  <si>
    <t>Montáž závěsu na konzole s přídavným lanem</t>
  </si>
  <si>
    <t>-903872068</t>
  </si>
  <si>
    <t>7497300030</t>
  </si>
  <si>
    <t>Vodiče trakčního vedení  Závěs na konzole s přídavným lanem</t>
  </si>
  <si>
    <t>-249778393</t>
  </si>
  <si>
    <t>130524619</t>
  </si>
  <si>
    <t>-1768528380</t>
  </si>
  <si>
    <t>7497350080</t>
  </si>
  <si>
    <t>Montáž přídavného lana pro nosné lano</t>
  </si>
  <si>
    <t>2108081770</t>
  </si>
  <si>
    <t>7497300080</t>
  </si>
  <si>
    <t>Vodiče trakčního vedení  Přídavné lano pro nosné lano</t>
  </si>
  <si>
    <t>-1517683451</t>
  </si>
  <si>
    <t>-1975950554</t>
  </si>
  <si>
    <t>1097382492</t>
  </si>
  <si>
    <t>-1877372955</t>
  </si>
  <si>
    <t>479990992</t>
  </si>
  <si>
    <t>7497350234</t>
  </si>
  <si>
    <t>Montáž spojky - svorky Cu lana 120 mm2 (např. A65/I)</t>
  </si>
  <si>
    <t>280610439</t>
  </si>
  <si>
    <t>7497350290</t>
  </si>
  <si>
    <t>Montáž kotvení pevného bodu na stožár T, P, 2T, DS</t>
  </si>
  <si>
    <t>975101853</t>
  </si>
  <si>
    <t>7497300340</t>
  </si>
  <si>
    <t>Vodiče trakčního vedení  Materiál sestavení pro kotvení pevného bodu na stož. T, P, 2T, DS</t>
  </si>
  <si>
    <t>1325833263</t>
  </si>
  <si>
    <t>-1876063255</t>
  </si>
  <si>
    <t>-1085324291</t>
  </si>
  <si>
    <t>433320721</t>
  </si>
  <si>
    <t>7497350830</t>
  </si>
  <si>
    <t>Připevnění konzoly zesilovacího, napájecího a obcházecího vedení svislý závěs na stožár T, P, BP, DS</t>
  </si>
  <si>
    <t>-1124386990</t>
  </si>
  <si>
    <t>7497300960</t>
  </si>
  <si>
    <t>Vodiče trakčního vedení  Konzola  ZV, NV OV pro svislý závěs na T, P, BP, DS</t>
  </si>
  <si>
    <t>-1573056186</t>
  </si>
  <si>
    <t>7497350850</t>
  </si>
  <si>
    <t>Montáž závěsu zesilovacího, napájecího a obcházecího vedení (ZV, NV, OV) svislého 1 - 2 lan</t>
  </si>
  <si>
    <t>874599927</t>
  </si>
  <si>
    <t>7497300990</t>
  </si>
  <si>
    <t>Vodiče trakčního vedení  Svislý závěs 1-2 lan ZV, NV, OV</t>
  </si>
  <si>
    <t>193088278</t>
  </si>
  <si>
    <t>7497350910</t>
  </si>
  <si>
    <t>Montáž distanční rozpěrky zesilovacího, napájecího a obcházecího vedení pro 2-6 lan</t>
  </si>
  <si>
    <t>-2098334479</t>
  </si>
  <si>
    <t>7497301070</t>
  </si>
  <si>
    <t>Vodiče trakčního vedení  Distanční rozpěrka pro 2-6 lan ZV, NV, OV</t>
  </si>
  <si>
    <t>1366579933</t>
  </si>
  <si>
    <t>469591267</t>
  </si>
  <si>
    <t>1650232935</t>
  </si>
  <si>
    <t>7497351025</t>
  </si>
  <si>
    <t>Montáž kotvení svodu z odpojovače s připojením na trakční vedení dvou dvojitých na stožár BP</t>
  </si>
  <si>
    <t>1799540440</t>
  </si>
  <si>
    <t>-229425266</t>
  </si>
  <si>
    <t>7497351065</t>
  </si>
  <si>
    <t>Montáž svodu trakčního vedení lany 120 Cu z dvojitého napájecího převěsu</t>
  </si>
  <si>
    <t>554185768</t>
  </si>
  <si>
    <t>7497301300</t>
  </si>
  <si>
    <t>Vodiče trakčního vedení  Svody z dvojitého napáj. převěsu na TV lany 120 Cu</t>
  </si>
  <si>
    <t>-485435769</t>
  </si>
  <si>
    <t>7497351105</t>
  </si>
  <si>
    <t>Montáž vložené izolace ve dvou lanech napáj. převěsu 120 mm2 Cu</t>
  </si>
  <si>
    <t>1165091051</t>
  </si>
  <si>
    <t>7497301360</t>
  </si>
  <si>
    <t>Vodiče trakčního vedení  Vložená izolace ve dvou lanech napáj. převěsu 120 mm2 Cu</t>
  </si>
  <si>
    <t>400757566</t>
  </si>
  <si>
    <t>7497351150</t>
  </si>
  <si>
    <t>Připojení svodu napájecího převěsu na trakční vedení 120 mm2 Cu</t>
  </si>
  <si>
    <t>1148788748</t>
  </si>
  <si>
    <t>7497301410</t>
  </si>
  <si>
    <t>Vodiče trakčního vedení  Materiál sestavení  pro připojení svodu 120 mm2 Cu napájecího převěsu na TV</t>
  </si>
  <si>
    <t>-1410114049</t>
  </si>
  <si>
    <t>7497351165</t>
  </si>
  <si>
    <t>Připevnění kotevní lišty napáj. převěsu s 2-4 třmeny na stožár BP</t>
  </si>
  <si>
    <t>763505587</t>
  </si>
  <si>
    <t>7497301430</t>
  </si>
  <si>
    <t>Vodiče trakčního vedení  Kotevní lišta napáj. převěsu s 2-4 třmeny na stož. BP</t>
  </si>
  <si>
    <t>837547687</t>
  </si>
  <si>
    <t>7497351185</t>
  </si>
  <si>
    <t>Kotvení lana napáj. převěsu jednoho 120 mm2 Cu s izolací</t>
  </si>
  <si>
    <t>-1158781246</t>
  </si>
  <si>
    <t>-1626977582</t>
  </si>
  <si>
    <t>7497301420</t>
  </si>
  <si>
    <t>Vodiče trakčního vedení  Kotevní lišta napáj. převěsu s 1 třmenem na stož. TV</t>
  </si>
  <si>
    <t>-1547068201</t>
  </si>
  <si>
    <t>-1501616640</t>
  </si>
  <si>
    <t>-1907530680</t>
  </si>
  <si>
    <t>571527526</t>
  </si>
  <si>
    <t>-898231154</t>
  </si>
  <si>
    <t>20142112</t>
  </si>
  <si>
    <t>-1975390881</t>
  </si>
  <si>
    <t>-127794019</t>
  </si>
  <si>
    <t>-1872562912</t>
  </si>
  <si>
    <t>7497351695</t>
  </si>
  <si>
    <t>Montáž ovládacích lávek s boční lávkou na stožár BP</t>
  </si>
  <si>
    <t>-1272284979</t>
  </si>
  <si>
    <t>7497302170</t>
  </si>
  <si>
    <t>Vodiče trakčního vedení  Ovládací lávka s boční lávkou na stož. BP</t>
  </si>
  <si>
    <t>-1300560281</t>
  </si>
  <si>
    <t>1087911330</t>
  </si>
  <si>
    <t>-1115277414</t>
  </si>
  <si>
    <t>7499700450</t>
  </si>
  <si>
    <t>Kabely trakčního vedení, Různé TV  Betonový dílec 40-60</t>
  </si>
  <si>
    <t>128003406</t>
  </si>
  <si>
    <t>7497451040</t>
  </si>
  <si>
    <t>Montáž osvětlení trakčního vedení montáž svodu kabelu do země na stožáru T, P, BP, DS</t>
  </si>
  <si>
    <t>2010947431</t>
  </si>
  <si>
    <t>-1801431152</t>
  </si>
  <si>
    <t>7497351830</t>
  </si>
  <si>
    <t>Aktualizace trakčního vedení dle kolejových postupů za 100 m zprovozňované skupiny - po každém stavebním postupu</t>
  </si>
  <si>
    <t>2118494030</t>
  </si>
  <si>
    <t>7491100240</t>
  </si>
  <si>
    <t>Trubková vedení Ohebné elektroinstalační trubky KOPOFLEX  50 černá UV stabilní</t>
  </si>
  <si>
    <t>-1727532752</t>
  </si>
  <si>
    <t>7492555026</t>
  </si>
  <si>
    <t>Montáž kabelů vícežílových Cu 7 x 4 mm2 - uložení do země, chráničky, na rošty, pod omítku apod.</t>
  </si>
  <si>
    <t>-2118138550</t>
  </si>
  <si>
    <t>7492502120</t>
  </si>
  <si>
    <t>Kabely, vodiče, šňůry Cu - nn Kabel silový více-žílový Cu, plastová izolace CYKY 7J4 (7Cx4)</t>
  </si>
  <si>
    <t>1624154129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</si>
  <si>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</si>
  <si>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</si>
  <si>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233592636</t>
  </si>
  <si>
    <t>1287119390</t>
  </si>
  <si>
    <t>1866399446</t>
  </si>
  <si>
    <t>7497271050</t>
  </si>
  <si>
    <t>Demontáže zařízení trakčního vedení stožáru konzoly ZV, OV - demontáž stávajícího zařízení se všemi pomocnými doplňujícími úpravami, včetně závěsu</t>
  </si>
  <si>
    <t>563690599</t>
  </si>
  <si>
    <t>7497371035</t>
  </si>
  <si>
    <t>Demontáže zařízení trakčního vedení závěsu přídavného lana pro nosné lano - demontáž stávajícího zařízení se všemi pomocnými doplňujícími úpravami</t>
  </si>
  <si>
    <t>-326989677</t>
  </si>
  <si>
    <t>1882216100</t>
  </si>
  <si>
    <t>1706790910</t>
  </si>
  <si>
    <t>7497371515</t>
  </si>
  <si>
    <t>Demontáže zařízení trakčního vedení kotvení svodu - převěsu z odpojovače dvojité lano - demontáž stávajícího zařízení se všemi pomocnými doplňujícími úpravami</t>
  </si>
  <si>
    <t>-2049353820</t>
  </si>
  <si>
    <t>7497371610</t>
  </si>
  <si>
    <t>Demontáže zařízení trakčního vedení svodu jednoduché lano - demontáž stávajícího zařízení se všemi pomocnými doplňujícími úpravami</t>
  </si>
  <si>
    <t>718549704</t>
  </si>
  <si>
    <t>7497371615</t>
  </si>
  <si>
    <t>Demontáže zařízení trakčního vedení svodu dvojité lano - demontáž stávajícího zařízení se všemi pomocnými doplňujícími úpravami</t>
  </si>
  <si>
    <t>-338713483</t>
  </si>
  <si>
    <t>7497371735</t>
  </si>
  <si>
    <t>Demontáže zařízení trakčního vedení stávajících nosných lišt pro pohon odpojovače např. na stožáru Bp, T, 2T - demontáž stávajícího zařízení se všemi pomocnými doplňujícími úpravami</t>
  </si>
  <si>
    <t>-1413352192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</si>
  <si>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</si>
  <si>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</si>
  <si>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-141616914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</si>
  <si>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</si>
  <si>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</si>
  <si>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-1444454950</t>
  </si>
  <si>
    <t>7498152020</t>
  </si>
  <si>
    <t>Vyhotovení mimořádné revizní zprávy pro opravné práce pro objem investičních nákladů přes 500 000 do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</si>
  <si>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51910239</t>
  </si>
  <si>
    <t>7498152025</t>
  </si>
  <si>
    <t>Vyhotovení mimořádné revizní zprávy příplatek za každých dalších i započatých 500 000 Kč přes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</si>
  <si>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1093441016</t>
  </si>
  <si>
    <t>XpD</t>
  </si>
  <si>
    <t>9902400300</t>
  </si>
  <si>
    <t>Doprava jednosměrná (např. nakupovaného materiálu) mechanizací o nosnosti přes 3,5 t objemnějšího kusového materiálu (prefabrikátů, stožárů, výhybek, rozvaděčů, vybouraných hmot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</si>
  <si>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-1842800096</t>
  </si>
  <si>
    <t>9902900100</t>
  </si>
  <si>
    <t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</si>
  <si>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-1735356435</t>
  </si>
  <si>
    <t>9902900300</t>
  </si>
  <si>
    <t>Složení sypanin, drobného kusového materiálu, suti    Poznámka: 1. Ceny jsou určeny pro skládání materiálu z vlastních zásob objednatele.</t>
  </si>
  <si>
    <t>549875285</t>
  </si>
  <si>
    <t>9909000200</t>
  </si>
  <si>
    <t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</si>
  <si>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370381640</t>
  </si>
  <si>
    <t>SO 03 - Oprava TV na 1,3,5,7. SK</t>
  </si>
  <si>
    <t>1659689478</t>
  </si>
  <si>
    <t>1126449289</t>
  </si>
  <si>
    <t>73171952</t>
  </si>
  <si>
    <t>1298015961</t>
  </si>
  <si>
    <t>-574291651</t>
  </si>
  <si>
    <t>653040567</t>
  </si>
  <si>
    <t>-1730370655</t>
  </si>
  <si>
    <t>-2119165051</t>
  </si>
  <si>
    <t>7497350105</t>
  </si>
  <si>
    <t>Montáž závěsu nosného lana na bráně regulovaného</t>
  </si>
  <si>
    <t>-958861102</t>
  </si>
  <si>
    <t>1395438882</t>
  </si>
  <si>
    <t>21729275</t>
  </si>
  <si>
    <t>1878566971</t>
  </si>
  <si>
    <t>-1603157027</t>
  </si>
  <si>
    <t>-2095555039</t>
  </si>
  <si>
    <t>-851912260</t>
  </si>
  <si>
    <t>7497350270</t>
  </si>
  <si>
    <t>Montáž pevného bodu kompenzované sestavy</t>
  </si>
  <si>
    <t>921932372</t>
  </si>
  <si>
    <t>7497300330</t>
  </si>
  <si>
    <t>Vodiče trakčního vedení  Pevný bod kompenzované sestavy</t>
  </si>
  <si>
    <t>2061459214</t>
  </si>
  <si>
    <t>7497350280</t>
  </si>
  <si>
    <t>Montáž a demontáž svorky pevného bodu TD a NL k NL</t>
  </si>
  <si>
    <t>-1119943644</t>
  </si>
  <si>
    <t>7497350330</t>
  </si>
  <si>
    <t>Montáž lan pevných bodů a odtahů 50 mm2 Bz, Fe</t>
  </si>
  <si>
    <t>1481816355</t>
  </si>
  <si>
    <t>-1123740429</t>
  </si>
  <si>
    <t>772376034</t>
  </si>
  <si>
    <t>-311723480</t>
  </si>
  <si>
    <t>1702719450</t>
  </si>
  <si>
    <t>606911525</t>
  </si>
  <si>
    <t>7497350732</t>
  </si>
  <si>
    <t>Montáž definitivní regulace pohyblivého kotvení nosného lana</t>
  </si>
  <si>
    <t>-1064260619</t>
  </si>
  <si>
    <t>1612228025</t>
  </si>
  <si>
    <t>7499700092</t>
  </si>
  <si>
    <t>Konstrukční prvky trakčního vedení  Svorka kotevní třmenová pro lano Cu Fe 95-120 mm2   - K31/I</t>
  </si>
  <si>
    <t>517128175</t>
  </si>
  <si>
    <t>-342309422</t>
  </si>
  <si>
    <t>-1204955693</t>
  </si>
  <si>
    <t>7499700020</t>
  </si>
  <si>
    <t>Konstrukční prvky trakčního vedení  Rameno O 38  L1 , L2 s nalisovaným okem délky 5000 mm</t>
  </si>
  <si>
    <t>252648067</t>
  </si>
  <si>
    <t>7497300060</t>
  </si>
  <si>
    <t>Vodiče trakčního vedení  Boční držák</t>
  </si>
  <si>
    <t>1114072339</t>
  </si>
  <si>
    <t>-1668883201</t>
  </si>
  <si>
    <t>1703448283</t>
  </si>
  <si>
    <t>-1939383894</t>
  </si>
  <si>
    <t>511879665</t>
  </si>
  <si>
    <t>2106615683</t>
  </si>
  <si>
    <t>927041322</t>
  </si>
  <si>
    <t>7497371070</t>
  </si>
  <si>
    <t>Demontáže zařízení trakčního vedení závěsu pevného bodu - demontáž stávajícího zařízení se všemi pomocnými doplňujícími úpravami, včetně zakotvení</t>
  </si>
  <si>
    <t>1074178370</t>
  </si>
  <si>
    <t>385658428</t>
  </si>
  <si>
    <t>550881845</t>
  </si>
  <si>
    <t>-1764828841</t>
  </si>
  <si>
    <t>51864225</t>
  </si>
  <si>
    <t>-1500302289</t>
  </si>
  <si>
    <t>-127342853</t>
  </si>
  <si>
    <t>1943841982</t>
  </si>
  <si>
    <t>371945912</t>
  </si>
  <si>
    <t>-2094767569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</si>
</sst>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14" t="s">
        <v>14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19"/>
      <c r="AQ5" s="19"/>
      <c r="AR5" s="17"/>
      <c r="BE5" s="211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16" t="s">
        <v>17</v>
      </c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P6" s="19"/>
      <c r="AQ6" s="19"/>
      <c r="AR6" s="17"/>
      <c r="BE6" s="212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2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/>
      <c r="AO8" s="19"/>
      <c r="AP8" s="19"/>
      <c r="AQ8" s="19"/>
      <c r="AR8" s="17"/>
      <c r="BE8" s="212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2"/>
      <c r="BS9" s="14" t="s">
        <v>6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12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12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2"/>
      <c r="BS12" s="14" t="s">
        <v>6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28</v>
      </c>
      <c r="AO13" s="19"/>
      <c r="AP13" s="19"/>
      <c r="AQ13" s="19"/>
      <c r="AR13" s="17"/>
      <c r="BE13" s="212"/>
      <c r="BS13" s="14" t="s">
        <v>6</v>
      </c>
    </row>
    <row r="14" spans="1:74">
      <c r="B14" s="18"/>
      <c r="C14" s="19"/>
      <c r="D14" s="19"/>
      <c r="E14" s="217" t="s">
        <v>28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212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2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12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12"/>
      <c r="BS17" s="14" t="s">
        <v>31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2"/>
      <c r="BS18" s="14" t="s">
        <v>6</v>
      </c>
    </row>
    <row r="19" spans="1:71" s="1" customFormat="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12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12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2"/>
    </row>
    <row r="22" spans="1:71" s="1" customFormat="1" ht="12" customHeight="1">
      <c r="B22" s="18"/>
      <c r="C22" s="19"/>
      <c r="D22" s="26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2"/>
    </row>
    <row r="23" spans="1:71" s="1" customFormat="1" ht="16.5" customHeight="1">
      <c r="B23" s="18"/>
      <c r="C23" s="19"/>
      <c r="D23" s="19"/>
      <c r="E23" s="219" t="s">
        <v>1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O23" s="19"/>
      <c r="AP23" s="19"/>
      <c r="AQ23" s="19"/>
      <c r="AR23" s="17"/>
      <c r="BE23" s="212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2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2"/>
    </row>
    <row r="26" spans="1:71" s="2" customFormat="1" ht="25.9" customHeight="1">
      <c r="A26" s="31"/>
      <c r="B26" s="32"/>
      <c r="C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0">
        <f>ROUND(AG94,2)</f>
        <v>0</v>
      </c>
      <c r="AL26" s="221"/>
      <c r="AM26" s="221"/>
      <c r="AN26" s="221"/>
      <c r="AO26" s="221"/>
      <c r="AP26" s="33"/>
      <c r="AQ26" s="33"/>
      <c r="AR26" s="36"/>
      <c r="BE26" s="212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2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2" t="s">
        <v>36</v>
      </c>
      <c r="M28" s="222"/>
      <c r="N28" s="222"/>
      <c r="O28" s="222"/>
      <c r="P28" s="222"/>
      <c r="Q28" s="33"/>
      <c r="R28" s="33"/>
      <c r="S28" s="33"/>
      <c r="T28" s="33"/>
      <c r="U28" s="33"/>
      <c r="V28" s="33"/>
      <c r="W28" s="222" t="s">
        <v>37</v>
      </c>
      <c r="X28" s="222"/>
      <c r="Y28" s="222"/>
      <c r="Z28" s="222"/>
      <c r="AA28" s="222"/>
      <c r="AB28" s="222"/>
      <c r="AC28" s="222"/>
      <c r="AD28" s="222"/>
      <c r="AE28" s="222"/>
      <c r="AF28" s="33"/>
      <c r="AG28" s="33"/>
      <c r="AH28" s="33"/>
      <c r="AI28" s="33"/>
      <c r="AJ28" s="33"/>
      <c r="AK28" s="222" t="s">
        <v>38</v>
      </c>
      <c r="AL28" s="222"/>
      <c r="AM28" s="222"/>
      <c r="AN28" s="222"/>
      <c r="AO28" s="222"/>
      <c r="AP28" s="33"/>
      <c r="AQ28" s="33"/>
      <c r="AR28" s="36"/>
      <c r="BE28" s="212"/>
    </row>
    <row r="29" spans="1:71" s="3" customFormat="1" ht="14.45" customHeight="1">
      <c r="B29" s="37"/>
      <c r="C29" s="38"/>
      <c r="D29" s="26" t="s">
        <v>39</v>
      </c>
      <c r="E29" s="38"/>
      <c r="F29" s="26" t="s">
        <v>40</v>
      </c>
      <c r="G29" s="38"/>
      <c r="H29" s="38"/>
      <c r="I29" s="38"/>
      <c r="J29" s="38"/>
      <c r="K29" s="38"/>
      <c r="L29" s="225">
        <v>0.21</v>
      </c>
      <c r="M29" s="224"/>
      <c r="N29" s="224"/>
      <c r="O29" s="224"/>
      <c r="P29" s="224"/>
      <c r="Q29" s="38"/>
      <c r="R29" s="38"/>
      <c r="S29" s="38"/>
      <c r="T29" s="38"/>
      <c r="U29" s="38"/>
      <c r="V29" s="38"/>
      <c r="W29" s="223">
        <f>ROUND(AZ94, 2)</f>
        <v>0</v>
      </c>
      <c r="X29" s="224"/>
      <c r="Y29" s="224"/>
      <c r="Z29" s="224"/>
      <c r="AA29" s="224"/>
      <c r="AB29" s="224"/>
      <c r="AC29" s="224"/>
      <c r="AD29" s="224"/>
      <c r="AE29" s="224"/>
      <c r="AF29" s="38"/>
      <c r="AG29" s="38"/>
      <c r="AH29" s="38"/>
      <c r="AI29" s="38"/>
      <c r="AJ29" s="38"/>
      <c r="AK29" s="223">
        <f>ROUND(AV94, 2)</f>
        <v>0</v>
      </c>
      <c r="AL29" s="224"/>
      <c r="AM29" s="224"/>
      <c r="AN29" s="224"/>
      <c r="AO29" s="224"/>
      <c r="AP29" s="38"/>
      <c r="AQ29" s="38"/>
      <c r="AR29" s="39"/>
      <c r="BE29" s="213"/>
    </row>
    <row r="30" spans="1:71" s="3" customFormat="1" ht="14.45" customHeight="1">
      <c r="B30" s="37"/>
      <c r="C30" s="38"/>
      <c r="D30" s="38"/>
      <c r="E30" s="38"/>
      <c r="F30" s="26" t="s">
        <v>41</v>
      </c>
      <c r="G30" s="38"/>
      <c r="H30" s="38"/>
      <c r="I30" s="38"/>
      <c r="J30" s="38"/>
      <c r="K30" s="38"/>
      <c r="L30" s="225">
        <v>0.15</v>
      </c>
      <c r="M30" s="224"/>
      <c r="N30" s="224"/>
      <c r="O30" s="224"/>
      <c r="P30" s="224"/>
      <c r="Q30" s="38"/>
      <c r="R30" s="38"/>
      <c r="S30" s="38"/>
      <c r="T30" s="38"/>
      <c r="U30" s="38"/>
      <c r="V30" s="38"/>
      <c r="W30" s="223">
        <f>ROUND(BA94, 2)</f>
        <v>0</v>
      </c>
      <c r="X30" s="224"/>
      <c r="Y30" s="224"/>
      <c r="Z30" s="224"/>
      <c r="AA30" s="224"/>
      <c r="AB30" s="224"/>
      <c r="AC30" s="224"/>
      <c r="AD30" s="224"/>
      <c r="AE30" s="224"/>
      <c r="AF30" s="38"/>
      <c r="AG30" s="38"/>
      <c r="AH30" s="38"/>
      <c r="AI30" s="38"/>
      <c r="AJ30" s="38"/>
      <c r="AK30" s="223">
        <f>ROUND(AW94, 2)</f>
        <v>0</v>
      </c>
      <c r="AL30" s="224"/>
      <c r="AM30" s="224"/>
      <c r="AN30" s="224"/>
      <c r="AO30" s="224"/>
      <c r="AP30" s="38"/>
      <c r="AQ30" s="38"/>
      <c r="AR30" s="39"/>
      <c r="BE30" s="213"/>
    </row>
    <row r="31" spans="1:71" s="3" customFormat="1" ht="14.45" hidden="1" customHeight="1">
      <c r="B31" s="37"/>
      <c r="C31" s="38"/>
      <c r="D31" s="38"/>
      <c r="E31" s="38"/>
      <c r="F31" s="26" t="s">
        <v>42</v>
      </c>
      <c r="G31" s="38"/>
      <c r="H31" s="38"/>
      <c r="I31" s="38"/>
      <c r="J31" s="38"/>
      <c r="K31" s="38"/>
      <c r="L31" s="225">
        <v>0.21</v>
      </c>
      <c r="M31" s="224"/>
      <c r="N31" s="224"/>
      <c r="O31" s="224"/>
      <c r="P31" s="224"/>
      <c r="Q31" s="38"/>
      <c r="R31" s="38"/>
      <c r="S31" s="38"/>
      <c r="T31" s="38"/>
      <c r="U31" s="38"/>
      <c r="V31" s="38"/>
      <c r="W31" s="223">
        <f>ROUND(BB94, 2)</f>
        <v>0</v>
      </c>
      <c r="X31" s="224"/>
      <c r="Y31" s="224"/>
      <c r="Z31" s="224"/>
      <c r="AA31" s="224"/>
      <c r="AB31" s="224"/>
      <c r="AC31" s="224"/>
      <c r="AD31" s="224"/>
      <c r="AE31" s="224"/>
      <c r="AF31" s="38"/>
      <c r="AG31" s="38"/>
      <c r="AH31" s="38"/>
      <c r="AI31" s="38"/>
      <c r="AJ31" s="38"/>
      <c r="AK31" s="223">
        <v>0</v>
      </c>
      <c r="AL31" s="224"/>
      <c r="AM31" s="224"/>
      <c r="AN31" s="224"/>
      <c r="AO31" s="224"/>
      <c r="AP31" s="38"/>
      <c r="AQ31" s="38"/>
      <c r="AR31" s="39"/>
      <c r="BE31" s="213"/>
    </row>
    <row r="32" spans="1:71" s="3" customFormat="1" ht="14.45" hidden="1" customHeight="1">
      <c r="B32" s="37"/>
      <c r="C32" s="38"/>
      <c r="D32" s="38"/>
      <c r="E32" s="38"/>
      <c r="F32" s="26" t="s">
        <v>43</v>
      </c>
      <c r="G32" s="38"/>
      <c r="H32" s="38"/>
      <c r="I32" s="38"/>
      <c r="J32" s="38"/>
      <c r="K32" s="38"/>
      <c r="L32" s="225">
        <v>0.15</v>
      </c>
      <c r="M32" s="224"/>
      <c r="N32" s="224"/>
      <c r="O32" s="224"/>
      <c r="P32" s="224"/>
      <c r="Q32" s="38"/>
      <c r="R32" s="38"/>
      <c r="S32" s="38"/>
      <c r="T32" s="38"/>
      <c r="U32" s="38"/>
      <c r="V32" s="38"/>
      <c r="W32" s="223">
        <f>ROUND(BC94, 2)</f>
        <v>0</v>
      </c>
      <c r="X32" s="224"/>
      <c r="Y32" s="224"/>
      <c r="Z32" s="224"/>
      <c r="AA32" s="224"/>
      <c r="AB32" s="224"/>
      <c r="AC32" s="224"/>
      <c r="AD32" s="224"/>
      <c r="AE32" s="224"/>
      <c r="AF32" s="38"/>
      <c r="AG32" s="38"/>
      <c r="AH32" s="38"/>
      <c r="AI32" s="38"/>
      <c r="AJ32" s="38"/>
      <c r="AK32" s="223">
        <v>0</v>
      </c>
      <c r="AL32" s="224"/>
      <c r="AM32" s="224"/>
      <c r="AN32" s="224"/>
      <c r="AO32" s="224"/>
      <c r="AP32" s="38"/>
      <c r="AQ32" s="38"/>
      <c r="AR32" s="39"/>
      <c r="BE32" s="213"/>
    </row>
    <row r="33" spans="1:57" s="3" customFormat="1" ht="14.45" hidden="1" customHeight="1">
      <c r="B33" s="37"/>
      <c r="C33" s="38"/>
      <c r="D33" s="38"/>
      <c r="E33" s="38"/>
      <c r="F33" s="26" t="s">
        <v>44</v>
      </c>
      <c r="G33" s="38"/>
      <c r="H33" s="38"/>
      <c r="I33" s="38"/>
      <c r="J33" s="38"/>
      <c r="K33" s="38"/>
      <c r="L33" s="225">
        <v>0</v>
      </c>
      <c r="M33" s="224"/>
      <c r="N33" s="224"/>
      <c r="O33" s="224"/>
      <c r="P33" s="224"/>
      <c r="Q33" s="38"/>
      <c r="R33" s="38"/>
      <c r="S33" s="38"/>
      <c r="T33" s="38"/>
      <c r="U33" s="38"/>
      <c r="V33" s="38"/>
      <c r="W33" s="223">
        <f>ROUND(BD94, 2)</f>
        <v>0</v>
      </c>
      <c r="X33" s="224"/>
      <c r="Y33" s="224"/>
      <c r="Z33" s="224"/>
      <c r="AA33" s="224"/>
      <c r="AB33" s="224"/>
      <c r="AC33" s="224"/>
      <c r="AD33" s="224"/>
      <c r="AE33" s="224"/>
      <c r="AF33" s="38"/>
      <c r="AG33" s="38"/>
      <c r="AH33" s="38"/>
      <c r="AI33" s="38"/>
      <c r="AJ33" s="38"/>
      <c r="AK33" s="223">
        <v>0</v>
      </c>
      <c r="AL33" s="224"/>
      <c r="AM33" s="224"/>
      <c r="AN33" s="224"/>
      <c r="AO33" s="224"/>
      <c r="AP33" s="38"/>
      <c r="AQ33" s="38"/>
      <c r="AR33" s="39"/>
      <c r="BE33" s="213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2"/>
    </row>
    <row r="35" spans="1:57" s="2" customFormat="1" ht="25.9" customHeight="1">
      <c r="A35" s="31"/>
      <c r="B35" s="32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26" t="s">
        <v>47</v>
      </c>
      <c r="Y35" s="227"/>
      <c r="Z35" s="227"/>
      <c r="AA35" s="227"/>
      <c r="AB35" s="227"/>
      <c r="AC35" s="42"/>
      <c r="AD35" s="42"/>
      <c r="AE35" s="42"/>
      <c r="AF35" s="42"/>
      <c r="AG35" s="42"/>
      <c r="AH35" s="42"/>
      <c r="AI35" s="42"/>
      <c r="AJ35" s="42"/>
      <c r="AK35" s="228">
        <f>SUM(AK26:AK33)</f>
        <v>0</v>
      </c>
      <c r="AL35" s="227"/>
      <c r="AM35" s="227"/>
      <c r="AN35" s="227"/>
      <c r="AO35" s="229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48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49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>
      <c r="A60" s="31"/>
      <c r="B60" s="32"/>
      <c r="C60" s="33"/>
      <c r="D60" s="49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50</v>
      </c>
      <c r="AI60" s="35"/>
      <c r="AJ60" s="35"/>
      <c r="AK60" s="35"/>
      <c r="AL60" s="35"/>
      <c r="AM60" s="49" t="s">
        <v>51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>
      <c r="A64" s="31"/>
      <c r="B64" s="32"/>
      <c r="C64" s="33"/>
      <c r="D64" s="46" t="s">
        <v>52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53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>
      <c r="A75" s="31"/>
      <c r="B75" s="32"/>
      <c r="C75" s="33"/>
      <c r="D75" s="49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50</v>
      </c>
      <c r="AI75" s="35"/>
      <c r="AJ75" s="35"/>
      <c r="AK75" s="35"/>
      <c r="AL75" s="35"/>
      <c r="AM75" s="49" t="s">
        <v>51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635190067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0" t="str">
        <f>K6</f>
        <v>Oprava TV v žst. Ostrava hl. n. - 1. etapa</v>
      </c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31"/>
      <c r="Z85" s="231"/>
      <c r="AA85" s="231"/>
      <c r="AB85" s="231"/>
      <c r="AC85" s="231"/>
      <c r="AD85" s="231"/>
      <c r="AE85" s="231"/>
      <c r="AF85" s="231"/>
      <c r="AG85" s="231"/>
      <c r="AH85" s="231"/>
      <c r="AI85" s="231"/>
      <c r="AJ85" s="231"/>
      <c r="AK85" s="231"/>
      <c r="AL85" s="231"/>
      <c r="AM85" s="231"/>
      <c r="AN85" s="231"/>
      <c r="AO85" s="231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Ostrava hl n.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2" t="str">
        <f>IF(AN8= "","",AN8)</f>
        <v/>
      </c>
      <c r="AN87" s="232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SŽ s.o., OŘ Ostrava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33" t="str">
        <f>IF(E17="","",E17)</f>
        <v>SUDOP Brno spol. s.r.o.</v>
      </c>
      <c r="AN89" s="234"/>
      <c r="AO89" s="234"/>
      <c r="AP89" s="234"/>
      <c r="AQ89" s="33"/>
      <c r="AR89" s="36"/>
      <c r="AS89" s="235" t="s">
        <v>55</v>
      </c>
      <c r="AT89" s="236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32</v>
      </c>
      <c r="AJ90" s="33"/>
      <c r="AK90" s="33"/>
      <c r="AL90" s="33"/>
      <c r="AM90" s="233" t="str">
        <f>IF(E20="","",E20)</f>
        <v xml:space="preserve"> </v>
      </c>
      <c r="AN90" s="234"/>
      <c r="AO90" s="234"/>
      <c r="AP90" s="234"/>
      <c r="AQ90" s="33"/>
      <c r="AR90" s="36"/>
      <c r="AS90" s="237"/>
      <c r="AT90" s="238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9"/>
      <c r="AT91" s="240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41" t="s">
        <v>56</v>
      </c>
      <c r="D92" s="242"/>
      <c r="E92" s="242"/>
      <c r="F92" s="242"/>
      <c r="G92" s="242"/>
      <c r="H92" s="70"/>
      <c r="I92" s="243" t="s">
        <v>57</v>
      </c>
      <c r="J92" s="242"/>
      <c r="K92" s="242"/>
      <c r="L92" s="242"/>
      <c r="M92" s="242"/>
      <c r="N92" s="242"/>
      <c r="O92" s="242"/>
      <c r="P92" s="242"/>
      <c r="Q92" s="242"/>
      <c r="R92" s="242"/>
      <c r="S92" s="242"/>
      <c r="T92" s="242"/>
      <c r="U92" s="242"/>
      <c r="V92" s="242"/>
      <c r="W92" s="242"/>
      <c r="X92" s="242"/>
      <c r="Y92" s="242"/>
      <c r="Z92" s="242"/>
      <c r="AA92" s="242"/>
      <c r="AB92" s="242"/>
      <c r="AC92" s="242"/>
      <c r="AD92" s="242"/>
      <c r="AE92" s="242"/>
      <c r="AF92" s="242"/>
      <c r="AG92" s="244" t="s">
        <v>58</v>
      </c>
      <c r="AH92" s="242"/>
      <c r="AI92" s="242"/>
      <c r="AJ92" s="242"/>
      <c r="AK92" s="242"/>
      <c r="AL92" s="242"/>
      <c r="AM92" s="242"/>
      <c r="AN92" s="243" t="s">
        <v>59</v>
      </c>
      <c r="AO92" s="242"/>
      <c r="AP92" s="245"/>
      <c r="AQ92" s="71" t="s">
        <v>60</v>
      </c>
      <c r="AR92" s="36"/>
      <c r="AS92" s="72" t="s">
        <v>61</v>
      </c>
      <c r="AT92" s="73" t="s">
        <v>62</v>
      </c>
      <c r="AU92" s="73" t="s">
        <v>63</v>
      </c>
      <c r="AV92" s="73" t="s">
        <v>64</v>
      </c>
      <c r="AW92" s="73" t="s">
        <v>65</v>
      </c>
      <c r="AX92" s="73" t="s">
        <v>66</v>
      </c>
      <c r="AY92" s="73" t="s">
        <v>67</v>
      </c>
      <c r="AZ92" s="73" t="s">
        <v>68</v>
      </c>
      <c r="BA92" s="73" t="s">
        <v>69</v>
      </c>
      <c r="BB92" s="73" t="s">
        <v>70</v>
      </c>
      <c r="BC92" s="73" t="s">
        <v>71</v>
      </c>
      <c r="BD92" s="74" t="s">
        <v>72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73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9">
        <f>ROUND(SUM(AG95:AG97),2)</f>
        <v>0</v>
      </c>
      <c r="AH94" s="249"/>
      <c r="AI94" s="249"/>
      <c r="AJ94" s="249"/>
      <c r="AK94" s="249"/>
      <c r="AL94" s="249"/>
      <c r="AM94" s="249"/>
      <c r="AN94" s="250">
        <f>SUM(AG94,AT94)</f>
        <v>0</v>
      </c>
      <c r="AO94" s="250"/>
      <c r="AP94" s="250"/>
      <c r="AQ94" s="82" t="s">
        <v>1</v>
      </c>
      <c r="AR94" s="83"/>
      <c r="AS94" s="84">
        <f>ROUND(SUM(AS95:AS97),2)</f>
        <v>0</v>
      </c>
      <c r="AT94" s="85">
        <f>ROUND(SUM(AV94:AW94),2)</f>
        <v>0</v>
      </c>
      <c r="AU94" s="86">
        <f>ROUND(SUM(AU95:AU97),5)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ROUND(SUM(AZ95:AZ97),2)</f>
        <v>0</v>
      </c>
      <c r="BA94" s="85">
        <f>ROUND(SUM(BA95:BA97),2)</f>
        <v>0</v>
      </c>
      <c r="BB94" s="85">
        <f>ROUND(SUM(BB95:BB97),2)</f>
        <v>0</v>
      </c>
      <c r="BC94" s="85">
        <f>ROUND(SUM(BC95:BC97),2)</f>
        <v>0</v>
      </c>
      <c r="BD94" s="87">
        <f>ROUND(SUM(BD95:BD97),2)</f>
        <v>0</v>
      </c>
      <c r="BS94" s="88" t="s">
        <v>74</v>
      </c>
      <c r="BT94" s="88" t="s">
        <v>75</v>
      </c>
      <c r="BU94" s="89" t="s">
        <v>76</v>
      </c>
      <c r="BV94" s="88" t="s">
        <v>77</v>
      </c>
      <c r="BW94" s="88" t="s">
        <v>5</v>
      </c>
      <c r="BX94" s="88" t="s">
        <v>78</v>
      </c>
      <c r="CL94" s="88" t="s">
        <v>1</v>
      </c>
    </row>
    <row r="95" spans="1:91" s="7" customFormat="1" ht="16.5" customHeight="1">
      <c r="A95" s="90" t="s">
        <v>79</v>
      </c>
      <c r="B95" s="91"/>
      <c r="C95" s="92"/>
      <c r="D95" s="248" t="s">
        <v>80</v>
      </c>
      <c r="E95" s="248"/>
      <c r="F95" s="248"/>
      <c r="G95" s="248"/>
      <c r="H95" s="248"/>
      <c r="I95" s="93"/>
      <c r="J95" s="248" t="s">
        <v>81</v>
      </c>
      <c r="K95" s="248"/>
      <c r="L95" s="248"/>
      <c r="M95" s="248"/>
      <c r="N95" s="248"/>
      <c r="O95" s="248"/>
      <c r="P95" s="248"/>
      <c r="Q95" s="248"/>
      <c r="R95" s="248"/>
      <c r="S95" s="248"/>
      <c r="T95" s="248"/>
      <c r="U95" s="248"/>
      <c r="V95" s="248"/>
      <c r="W95" s="248"/>
      <c r="X95" s="248"/>
      <c r="Y95" s="248"/>
      <c r="Z95" s="248"/>
      <c r="AA95" s="248"/>
      <c r="AB95" s="248"/>
      <c r="AC95" s="248"/>
      <c r="AD95" s="248"/>
      <c r="AE95" s="248"/>
      <c r="AF95" s="248"/>
      <c r="AG95" s="246">
        <f>'SO 01 - Levé nádraží'!J30</f>
        <v>0</v>
      </c>
      <c r="AH95" s="247"/>
      <c r="AI95" s="247"/>
      <c r="AJ95" s="247"/>
      <c r="AK95" s="247"/>
      <c r="AL95" s="247"/>
      <c r="AM95" s="247"/>
      <c r="AN95" s="246">
        <f>SUM(AG95,AT95)</f>
        <v>0</v>
      </c>
      <c r="AO95" s="247"/>
      <c r="AP95" s="247"/>
      <c r="AQ95" s="94" t="s">
        <v>82</v>
      </c>
      <c r="AR95" s="95"/>
      <c r="AS95" s="96">
        <v>0</v>
      </c>
      <c r="AT95" s="97">
        <f>ROUND(SUM(AV95:AW95),2)</f>
        <v>0</v>
      </c>
      <c r="AU95" s="98">
        <f>'SO 01 - Levé nádraží'!P123</f>
        <v>0</v>
      </c>
      <c r="AV95" s="97">
        <f>'SO 01 - Levé nádraží'!J33</f>
        <v>0</v>
      </c>
      <c r="AW95" s="97">
        <f>'SO 01 - Levé nádraží'!J34</f>
        <v>0</v>
      </c>
      <c r="AX95" s="97">
        <f>'SO 01 - Levé nádraží'!J35</f>
        <v>0</v>
      </c>
      <c r="AY95" s="97">
        <f>'SO 01 - Levé nádraží'!J36</f>
        <v>0</v>
      </c>
      <c r="AZ95" s="97">
        <f>'SO 01 - Levé nádraží'!F33</f>
        <v>0</v>
      </c>
      <c r="BA95" s="97">
        <f>'SO 01 - Levé nádraží'!F34</f>
        <v>0</v>
      </c>
      <c r="BB95" s="97">
        <f>'SO 01 - Levé nádraží'!F35</f>
        <v>0</v>
      </c>
      <c r="BC95" s="97">
        <f>'SO 01 - Levé nádraží'!F36</f>
        <v>0</v>
      </c>
      <c r="BD95" s="99">
        <f>'SO 01 - Levé nádraží'!F37</f>
        <v>0</v>
      </c>
      <c r="BT95" s="100" t="s">
        <v>83</v>
      </c>
      <c r="BV95" s="100" t="s">
        <v>77</v>
      </c>
      <c r="BW95" s="100" t="s">
        <v>84</v>
      </c>
      <c r="BX95" s="100" t="s">
        <v>5</v>
      </c>
      <c r="CL95" s="100" t="s">
        <v>1</v>
      </c>
      <c r="CM95" s="100" t="s">
        <v>85</v>
      </c>
    </row>
    <row r="96" spans="1:91" s="7" customFormat="1" ht="16.5" customHeight="1">
      <c r="A96" s="90" t="s">
        <v>79</v>
      </c>
      <c r="B96" s="91"/>
      <c r="C96" s="92"/>
      <c r="D96" s="248" t="s">
        <v>86</v>
      </c>
      <c r="E96" s="248"/>
      <c r="F96" s="248"/>
      <c r="G96" s="248"/>
      <c r="H96" s="248"/>
      <c r="I96" s="93"/>
      <c r="J96" s="248" t="s">
        <v>87</v>
      </c>
      <c r="K96" s="248"/>
      <c r="L96" s="248"/>
      <c r="M96" s="248"/>
      <c r="N96" s="248"/>
      <c r="O96" s="248"/>
      <c r="P96" s="248"/>
      <c r="Q96" s="248"/>
      <c r="R96" s="248"/>
      <c r="S96" s="248"/>
      <c r="T96" s="248"/>
      <c r="U96" s="248"/>
      <c r="V96" s="248"/>
      <c r="W96" s="248"/>
      <c r="X96" s="248"/>
      <c r="Y96" s="248"/>
      <c r="Z96" s="248"/>
      <c r="AA96" s="248"/>
      <c r="AB96" s="248"/>
      <c r="AC96" s="248"/>
      <c r="AD96" s="248"/>
      <c r="AE96" s="248"/>
      <c r="AF96" s="248"/>
      <c r="AG96" s="246">
        <f>'SO 02 - Oprava TV na 102. SK'!J30</f>
        <v>0</v>
      </c>
      <c r="AH96" s="247"/>
      <c r="AI96" s="247"/>
      <c r="AJ96" s="247"/>
      <c r="AK96" s="247"/>
      <c r="AL96" s="247"/>
      <c r="AM96" s="247"/>
      <c r="AN96" s="246">
        <f>SUM(AG96,AT96)</f>
        <v>0</v>
      </c>
      <c r="AO96" s="247"/>
      <c r="AP96" s="247"/>
      <c r="AQ96" s="94" t="s">
        <v>82</v>
      </c>
      <c r="AR96" s="95"/>
      <c r="AS96" s="96">
        <v>0</v>
      </c>
      <c r="AT96" s="97">
        <f>ROUND(SUM(AV96:AW96),2)</f>
        <v>0</v>
      </c>
      <c r="AU96" s="98">
        <f>'SO 02 - Oprava TV na 102. SK'!P121</f>
        <v>0</v>
      </c>
      <c r="AV96" s="97">
        <f>'SO 02 - Oprava TV na 102. SK'!J33</f>
        <v>0</v>
      </c>
      <c r="AW96" s="97">
        <f>'SO 02 - Oprava TV na 102. SK'!J34</f>
        <v>0</v>
      </c>
      <c r="AX96" s="97">
        <f>'SO 02 - Oprava TV na 102. SK'!J35</f>
        <v>0</v>
      </c>
      <c r="AY96" s="97">
        <f>'SO 02 - Oprava TV na 102. SK'!J36</f>
        <v>0</v>
      </c>
      <c r="AZ96" s="97">
        <f>'SO 02 - Oprava TV na 102. SK'!F33</f>
        <v>0</v>
      </c>
      <c r="BA96" s="97">
        <f>'SO 02 - Oprava TV na 102. SK'!F34</f>
        <v>0</v>
      </c>
      <c r="BB96" s="97">
        <f>'SO 02 - Oprava TV na 102. SK'!F35</f>
        <v>0</v>
      </c>
      <c r="BC96" s="97">
        <f>'SO 02 - Oprava TV na 102. SK'!F36</f>
        <v>0</v>
      </c>
      <c r="BD96" s="99">
        <f>'SO 02 - Oprava TV na 102. SK'!F37</f>
        <v>0</v>
      </c>
      <c r="BT96" s="100" t="s">
        <v>83</v>
      </c>
      <c r="BV96" s="100" t="s">
        <v>77</v>
      </c>
      <c r="BW96" s="100" t="s">
        <v>88</v>
      </c>
      <c r="BX96" s="100" t="s">
        <v>5</v>
      </c>
      <c r="CL96" s="100" t="s">
        <v>1</v>
      </c>
      <c r="CM96" s="100" t="s">
        <v>85</v>
      </c>
    </row>
    <row r="97" spans="1:91" s="7" customFormat="1" ht="16.5" customHeight="1">
      <c r="A97" s="90" t="s">
        <v>79</v>
      </c>
      <c r="B97" s="91"/>
      <c r="C97" s="92"/>
      <c r="D97" s="248" t="s">
        <v>89</v>
      </c>
      <c r="E97" s="248"/>
      <c r="F97" s="248"/>
      <c r="G97" s="248"/>
      <c r="H97" s="248"/>
      <c r="I97" s="93"/>
      <c r="J97" s="248" t="s">
        <v>90</v>
      </c>
      <c r="K97" s="248"/>
      <c r="L97" s="248"/>
      <c r="M97" s="248"/>
      <c r="N97" s="248"/>
      <c r="O97" s="248"/>
      <c r="P97" s="248"/>
      <c r="Q97" s="248"/>
      <c r="R97" s="248"/>
      <c r="S97" s="248"/>
      <c r="T97" s="248"/>
      <c r="U97" s="248"/>
      <c r="V97" s="248"/>
      <c r="W97" s="248"/>
      <c r="X97" s="248"/>
      <c r="Y97" s="248"/>
      <c r="Z97" s="248"/>
      <c r="AA97" s="248"/>
      <c r="AB97" s="248"/>
      <c r="AC97" s="248"/>
      <c r="AD97" s="248"/>
      <c r="AE97" s="248"/>
      <c r="AF97" s="248"/>
      <c r="AG97" s="246">
        <f>'SO 03 - Oprava TV na 1,3,...'!J30</f>
        <v>0</v>
      </c>
      <c r="AH97" s="247"/>
      <c r="AI97" s="247"/>
      <c r="AJ97" s="247"/>
      <c r="AK97" s="247"/>
      <c r="AL97" s="247"/>
      <c r="AM97" s="247"/>
      <c r="AN97" s="246">
        <f>SUM(AG97,AT97)</f>
        <v>0</v>
      </c>
      <c r="AO97" s="247"/>
      <c r="AP97" s="247"/>
      <c r="AQ97" s="94" t="s">
        <v>82</v>
      </c>
      <c r="AR97" s="95"/>
      <c r="AS97" s="101">
        <v>0</v>
      </c>
      <c r="AT97" s="102">
        <f>ROUND(SUM(AV97:AW97),2)</f>
        <v>0</v>
      </c>
      <c r="AU97" s="103">
        <f>'SO 03 - Oprava TV na 1,3,...'!P121</f>
        <v>0</v>
      </c>
      <c r="AV97" s="102">
        <f>'SO 03 - Oprava TV na 1,3,...'!J33</f>
        <v>0</v>
      </c>
      <c r="AW97" s="102">
        <f>'SO 03 - Oprava TV na 1,3,...'!J34</f>
        <v>0</v>
      </c>
      <c r="AX97" s="102">
        <f>'SO 03 - Oprava TV na 1,3,...'!J35</f>
        <v>0</v>
      </c>
      <c r="AY97" s="102">
        <f>'SO 03 - Oprava TV na 1,3,...'!J36</f>
        <v>0</v>
      </c>
      <c r="AZ97" s="102">
        <f>'SO 03 - Oprava TV na 1,3,...'!F33</f>
        <v>0</v>
      </c>
      <c r="BA97" s="102">
        <f>'SO 03 - Oprava TV na 1,3,...'!F34</f>
        <v>0</v>
      </c>
      <c r="BB97" s="102">
        <f>'SO 03 - Oprava TV na 1,3,...'!F35</f>
        <v>0</v>
      </c>
      <c r="BC97" s="102">
        <f>'SO 03 - Oprava TV na 1,3,...'!F36</f>
        <v>0</v>
      </c>
      <c r="BD97" s="104">
        <f>'SO 03 - Oprava TV na 1,3,...'!F37</f>
        <v>0</v>
      </c>
      <c r="BT97" s="100" t="s">
        <v>83</v>
      </c>
      <c r="BV97" s="100" t="s">
        <v>77</v>
      </c>
      <c r="BW97" s="100" t="s">
        <v>91</v>
      </c>
      <c r="BX97" s="100" t="s">
        <v>5</v>
      </c>
      <c r="CL97" s="100" t="s">
        <v>1</v>
      </c>
      <c r="CM97" s="100" t="s">
        <v>85</v>
      </c>
    </row>
    <row r="98" spans="1:91" s="2" customFormat="1" ht="30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9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36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</sheetData>
  <sheetProtection algorithmName="SHA-512" hashValue="/iOPk7C8HaJZcIC7rXwQIrHT5VAAwEzMOKsXBq85mw5rAzJpwomFU2GeFAdQfM96YQuHjxW83CJ3kIkBT1rlqg==" saltValue="tzP23oTa31Djh+74vuIaFNbq2CsjlxlwRZGCqa5FmUmhZmmjUr4fqGcdObbNz0KyFuyV3wdpFb5mcXWjKfiIvQ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Levé nádraží'!C2" display="/"/>
    <hyperlink ref="A96" location="'SO 02 - Oprava TV na 102. SK'!C2" display="/"/>
    <hyperlink ref="A97" location="'SO 03 - Oprava TV na 1,3,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4" t="s">
        <v>84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85</v>
      </c>
    </row>
    <row r="4" spans="1:46" s="1" customFormat="1" ht="24.95" customHeight="1">
      <c r="B4" s="17"/>
      <c r="D4" s="107" t="s">
        <v>92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2" t="str">
        <f>'Rekapitulace stavby'!K6</f>
        <v>Oprava TV v žst. Ostrava hl. n. - 1. etapa</v>
      </c>
      <c r="F7" s="253"/>
      <c r="G7" s="253"/>
      <c r="H7" s="253"/>
      <c r="L7" s="17"/>
    </row>
    <row r="8" spans="1:46" s="2" customFormat="1" ht="12" customHeight="1">
      <c r="A8" s="31"/>
      <c r="B8" s="36"/>
      <c r="C8" s="31"/>
      <c r="D8" s="109" t="s">
        <v>93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4" t="s">
        <v>94</v>
      </c>
      <c r="F9" s="255"/>
      <c r="G9" s="255"/>
      <c r="H9" s="255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23</v>
      </c>
      <c r="E14" s="31"/>
      <c r="F14" s="31"/>
      <c r="G14" s="31"/>
      <c r="H14" s="31"/>
      <c r="I14" s="109" t="s">
        <v>24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25</v>
      </c>
      <c r="F15" s="31"/>
      <c r="G15" s="31"/>
      <c r="H15" s="31"/>
      <c r="I15" s="109" t="s">
        <v>26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6" t="str">
        <f>'Rekapitulace stavby'!E14</f>
        <v>Vyplň údaj</v>
      </c>
      <c r="F18" s="257"/>
      <c r="G18" s="257"/>
      <c r="H18" s="257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24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30</v>
      </c>
      <c r="F21" s="31"/>
      <c r="G21" s="31"/>
      <c r="H21" s="31"/>
      <c r="I21" s="109" t="s">
        <v>26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32</v>
      </c>
      <c r="E23" s="31"/>
      <c r="F23" s="31"/>
      <c r="G23" s="31"/>
      <c r="H23" s="31"/>
      <c r="I23" s="109" t="s">
        <v>24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34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58" t="s">
        <v>1</v>
      </c>
      <c r="F27" s="258"/>
      <c r="G27" s="258"/>
      <c r="H27" s="25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35</v>
      </c>
      <c r="E30" s="31"/>
      <c r="F30" s="31"/>
      <c r="G30" s="31"/>
      <c r="H30" s="31"/>
      <c r="I30" s="31"/>
      <c r="J30" s="117">
        <f>ROUND(J123,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37</v>
      </c>
      <c r="G32" s="31"/>
      <c r="H32" s="31"/>
      <c r="I32" s="118" t="s">
        <v>36</v>
      </c>
      <c r="J32" s="118" t="s">
        <v>38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39</v>
      </c>
      <c r="E33" s="109" t="s">
        <v>40</v>
      </c>
      <c r="F33" s="120">
        <f>ROUND((SUM(BE123:BE244)),  2)</f>
        <v>0</v>
      </c>
      <c r="G33" s="31"/>
      <c r="H33" s="31"/>
      <c r="I33" s="121">
        <v>0.21</v>
      </c>
      <c r="J33" s="120">
        <f>ROUND(((SUM(BE123:BE244))*I33),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41</v>
      </c>
      <c r="F34" s="120">
        <f>ROUND((SUM(BF123:BF244)),  2)</f>
        <v>0</v>
      </c>
      <c r="G34" s="31"/>
      <c r="H34" s="31"/>
      <c r="I34" s="121">
        <v>0.15</v>
      </c>
      <c r="J34" s="120">
        <f>ROUND(((SUM(BF123:BF244))*I34),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42</v>
      </c>
      <c r="F35" s="120">
        <f>ROUND((SUM(BG123:BG244)),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43</v>
      </c>
      <c r="F36" s="120">
        <f>ROUND((SUM(BH123:BH244)),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44</v>
      </c>
      <c r="F37" s="120">
        <f>ROUND((SUM(BI123:BI244)),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45</v>
      </c>
      <c r="E39" s="124"/>
      <c r="F39" s="124"/>
      <c r="G39" s="125" t="s">
        <v>46</v>
      </c>
      <c r="H39" s="126" t="s">
        <v>47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48</v>
      </c>
      <c r="E50" s="130"/>
      <c r="F50" s="130"/>
      <c r="G50" s="129" t="s">
        <v>49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50</v>
      </c>
      <c r="E61" s="132"/>
      <c r="F61" s="133" t="s">
        <v>51</v>
      </c>
      <c r="G61" s="131" t="s">
        <v>50</v>
      </c>
      <c r="H61" s="132"/>
      <c r="I61" s="132"/>
      <c r="J61" s="134" t="s">
        <v>51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52</v>
      </c>
      <c r="E65" s="135"/>
      <c r="F65" s="135"/>
      <c r="G65" s="129" t="s">
        <v>53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50</v>
      </c>
      <c r="E76" s="132"/>
      <c r="F76" s="133" t="s">
        <v>51</v>
      </c>
      <c r="G76" s="131" t="s">
        <v>50</v>
      </c>
      <c r="H76" s="132"/>
      <c r="I76" s="132"/>
      <c r="J76" s="134" t="s">
        <v>51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Oprava TV v žst. Ostrava hl. n. - 1. etapa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0" t="str">
        <f>E9</f>
        <v>SO 01 - Levé nádraží</v>
      </c>
      <c r="F87" s="261"/>
      <c r="G87" s="261"/>
      <c r="H87" s="26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Ostrava hl n.</v>
      </c>
      <c r="G89" s="33"/>
      <c r="H89" s="33"/>
      <c r="I89" s="26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>
      <c r="A91" s="31"/>
      <c r="B91" s="32"/>
      <c r="C91" s="26" t="s">
        <v>23</v>
      </c>
      <c r="D91" s="33"/>
      <c r="E91" s="33"/>
      <c r="F91" s="24" t="str">
        <f>E15</f>
        <v xml:space="preserve">SŽ s.o., OŘ Ostrava </v>
      </c>
      <c r="G91" s="33"/>
      <c r="H91" s="33"/>
      <c r="I91" s="26" t="s">
        <v>29</v>
      </c>
      <c r="J91" s="29" t="str">
        <f>E21</f>
        <v>SUDOP Brno spol.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32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96</v>
      </c>
      <c r="D94" s="141"/>
      <c r="E94" s="141"/>
      <c r="F94" s="141"/>
      <c r="G94" s="141"/>
      <c r="H94" s="141"/>
      <c r="I94" s="141"/>
      <c r="J94" s="142" t="s">
        <v>97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98</v>
      </c>
      <c r="D96" s="33"/>
      <c r="E96" s="33"/>
      <c r="F96" s="33"/>
      <c r="G96" s="33"/>
      <c r="H96" s="33"/>
      <c r="I96" s="33"/>
      <c r="J96" s="81">
        <f>J123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99</v>
      </c>
    </row>
    <row r="97" spans="1:31" s="9" customFormat="1" ht="24.95" customHeight="1">
      <c r="B97" s="144"/>
      <c r="C97" s="145"/>
      <c r="D97" s="146" t="s">
        <v>100</v>
      </c>
      <c r="E97" s="147"/>
      <c r="F97" s="147"/>
      <c r="G97" s="147"/>
      <c r="H97" s="147"/>
      <c r="I97" s="147"/>
      <c r="J97" s="148">
        <f>J124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101</v>
      </c>
      <c r="E98" s="153"/>
      <c r="F98" s="153"/>
      <c r="G98" s="153"/>
      <c r="H98" s="153"/>
      <c r="I98" s="153"/>
      <c r="J98" s="154">
        <f>J125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102</v>
      </c>
      <c r="E99" s="153"/>
      <c r="F99" s="153"/>
      <c r="G99" s="153"/>
      <c r="H99" s="153"/>
      <c r="I99" s="153"/>
      <c r="J99" s="154">
        <f>J128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103</v>
      </c>
      <c r="E100" s="153"/>
      <c r="F100" s="153"/>
      <c r="G100" s="153"/>
      <c r="H100" s="153"/>
      <c r="I100" s="153"/>
      <c r="J100" s="154">
        <f>J138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104</v>
      </c>
      <c r="E101" s="153"/>
      <c r="F101" s="153"/>
      <c r="G101" s="153"/>
      <c r="H101" s="153"/>
      <c r="I101" s="153"/>
      <c r="J101" s="154">
        <f>J221</f>
        <v>0</v>
      </c>
      <c r="K101" s="151"/>
      <c r="L101" s="155"/>
    </row>
    <row r="102" spans="1:31" s="10" customFormat="1" ht="19.899999999999999" customHeight="1">
      <c r="B102" s="150"/>
      <c r="C102" s="151"/>
      <c r="D102" s="152" t="s">
        <v>105</v>
      </c>
      <c r="E102" s="153"/>
      <c r="F102" s="153"/>
      <c r="G102" s="153"/>
      <c r="H102" s="153"/>
      <c r="I102" s="153"/>
      <c r="J102" s="154">
        <f>J237</f>
        <v>0</v>
      </c>
      <c r="K102" s="151"/>
      <c r="L102" s="155"/>
    </row>
    <row r="103" spans="1:31" s="10" customFormat="1" ht="19.899999999999999" customHeight="1">
      <c r="B103" s="150"/>
      <c r="C103" s="151"/>
      <c r="D103" s="152" t="s">
        <v>106</v>
      </c>
      <c r="E103" s="153"/>
      <c r="F103" s="153"/>
      <c r="G103" s="153"/>
      <c r="H103" s="153"/>
      <c r="I103" s="153"/>
      <c r="J103" s="154">
        <f>J242</f>
        <v>0</v>
      </c>
      <c r="K103" s="151"/>
      <c r="L103" s="155"/>
    </row>
    <row r="104" spans="1:31" s="2" customFormat="1" ht="21.75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31" s="2" customFormat="1" ht="6.95" customHeight="1">
      <c r="A109" s="31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4.95" customHeight="1">
      <c r="A110" s="31"/>
      <c r="B110" s="32"/>
      <c r="C110" s="20" t="s">
        <v>107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16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59" t="str">
        <f>E7</f>
        <v>Oprava TV v žst. Ostrava hl. n. - 1. etapa</v>
      </c>
      <c r="F113" s="260"/>
      <c r="G113" s="260"/>
      <c r="H113" s="260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93</v>
      </c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30" t="str">
        <f>E9</f>
        <v>SO 01 - Levé nádraží</v>
      </c>
      <c r="F115" s="261"/>
      <c r="G115" s="261"/>
      <c r="H115" s="261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3"/>
      <c r="E117" s="33"/>
      <c r="F117" s="24" t="str">
        <f>F12</f>
        <v>Ostrava hl n.</v>
      </c>
      <c r="G117" s="33"/>
      <c r="H117" s="33"/>
      <c r="I117" s="26" t="s">
        <v>22</v>
      </c>
      <c r="J117" s="63">
        <f>IF(J12="","",J12)</f>
        <v>0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25.7" customHeight="1">
      <c r="A119" s="31"/>
      <c r="B119" s="32"/>
      <c r="C119" s="26" t="s">
        <v>23</v>
      </c>
      <c r="D119" s="33"/>
      <c r="E119" s="33"/>
      <c r="F119" s="24" t="str">
        <f>E15</f>
        <v xml:space="preserve">SŽ s.o., OŘ Ostrava </v>
      </c>
      <c r="G119" s="33"/>
      <c r="H119" s="33"/>
      <c r="I119" s="26" t="s">
        <v>29</v>
      </c>
      <c r="J119" s="29" t="str">
        <f>E21</f>
        <v>SUDOP Brno spol. s.r.o.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27</v>
      </c>
      <c r="D120" s="33"/>
      <c r="E120" s="33"/>
      <c r="F120" s="24" t="str">
        <f>IF(E18="","",E18)</f>
        <v>Vyplň údaj</v>
      </c>
      <c r="G120" s="33"/>
      <c r="H120" s="33"/>
      <c r="I120" s="26" t="s">
        <v>32</v>
      </c>
      <c r="J120" s="29" t="str">
        <f>E24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56"/>
      <c r="B122" s="157"/>
      <c r="C122" s="158" t="s">
        <v>108</v>
      </c>
      <c r="D122" s="159" t="s">
        <v>60</v>
      </c>
      <c r="E122" s="159" t="s">
        <v>56</v>
      </c>
      <c r="F122" s="159" t="s">
        <v>57</v>
      </c>
      <c r="G122" s="159" t="s">
        <v>109</v>
      </c>
      <c r="H122" s="159" t="s">
        <v>110</v>
      </c>
      <c r="I122" s="159" t="s">
        <v>111</v>
      </c>
      <c r="J122" s="159" t="s">
        <v>97</v>
      </c>
      <c r="K122" s="160" t="s">
        <v>112</v>
      </c>
      <c r="L122" s="161"/>
      <c r="M122" s="72" t="s">
        <v>1</v>
      </c>
      <c r="N122" s="73" t="s">
        <v>39</v>
      </c>
      <c r="O122" s="73" t="s">
        <v>113</v>
      </c>
      <c r="P122" s="73" t="s">
        <v>114</v>
      </c>
      <c r="Q122" s="73" t="s">
        <v>115</v>
      </c>
      <c r="R122" s="73" t="s">
        <v>116</v>
      </c>
      <c r="S122" s="73" t="s">
        <v>117</v>
      </c>
      <c r="T122" s="74" t="s">
        <v>118</v>
      </c>
      <c r="U122" s="156"/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/>
    </row>
    <row r="123" spans="1:65" s="2" customFormat="1" ht="22.9" customHeight="1">
      <c r="A123" s="31"/>
      <c r="B123" s="32"/>
      <c r="C123" s="79" t="s">
        <v>119</v>
      </c>
      <c r="D123" s="33"/>
      <c r="E123" s="33"/>
      <c r="F123" s="33"/>
      <c r="G123" s="33"/>
      <c r="H123" s="33"/>
      <c r="I123" s="33"/>
      <c r="J123" s="162">
        <f>BK123</f>
        <v>0</v>
      </c>
      <c r="K123" s="33"/>
      <c r="L123" s="36"/>
      <c r="M123" s="75"/>
      <c r="N123" s="163"/>
      <c r="O123" s="76"/>
      <c r="P123" s="164">
        <f>P124</f>
        <v>0</v>
      </c>
      <c r="Q123" s="76"/>
      <c r="R123" s="164">
        <f>R124</f>
        <v>0</v>
      </c>
      <c r="S123" s="76"/>
      <c r="T123" s="165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74</v>
      </c>
      <c r="AU123" s="14" t="s">
        <v>99</v>
      </c>
      <c r="BK123" s="166">
        <f>BK124</f>
        <v>0</v>
      </c>
    </row>
    <row r="124" spans="1:65" s="12" customFormat="1" ht="25.9" customHeight="1">
      <c r="B124" s="167"/>
      <c r="C124" s="168"/>
      <c r="D124" s="169" t="s">
        <v>74</v>
      </c>
      <c r="E124" s="170" t="s">
        <v>120</v>
      </c>
      <c r="F124" s="170" t="s">
        <v>120</v>
      </c>
      <c r="G124" s="168"/>
      <c r="H124" s="168"/>
      <c r="I124" s="171"/>
      <c r="J124" s="172">
        <f>BK124</f>
        <v>0</v>
      </c>
      <c r="K124" s="168"/>
      <c r="L124" s="173"/>
      <c r="M124" s="174"/>
      <c r="N124" s="175"/>
      <c r="O124" s="175"/>
      <c r="P124" s="176">
        <f>P125+P128+P138+P221+P237+P242</f>
        <v>0</v>
      </c>
      <c r="Q124" s="175"/>
      <c r="R124" s="176">
        <f>R125+R128+R138+R221+R237+R242</f>
        <v>0</v>
      </c>
      <c r="S124" s="175"/>
      <c r="T124" s="177">
        <f>T125+T128+T138+T221+T237+T242</f>
        <v>0</v>
      </c>
      <c r="AR124" s="178" t="s">
        <v>83</v>
      </c>
      <c r="AT124" s="179" t="s">
        <v>74</v>
      </c>
      <c r="AU124" s="179" t="s">
        <v>75</v>
      </c>
      <c r="AY124" s="178" t="s">
        <v>121</v>
      </c>
      <c r="BK124" s="180">
        <f>BK125+BK128+BK138+BK221+BK237+BK242</f>
        <v>0</v>
      </c>
    </row>
    <row r="125" spans="1:65" s="12" customFormat="1" ht="22.9" customHeight="1">
      <c r="B125" s="167"/>
      <c r="C125" s="168"/>
      <c r="D125" s="169" t="s">
        <v>74</v>
      </c>
      <c r="E125" s="181" t="s">
        <v>122</v>
      </c>
      <c r="F125" s="181" t="s">
        <v>123</v>
      </c>
      <c r="G125" s="168"/>
      <c r="H125" s="168"/>
      <c r="I125" s="171"/>
      <c r="J125" s="182">
        <f>BK125</f>
        <v>0</v>
      </c>
      <c r="K125" s="168"/>
      <c r="L125" s="173"/>
      <c r="M125" s="174"/>
      <c r="N125" s="175"/>
      <c r="O125" s="175"/>
      <c r="P125" s="176">
        <f>SUM(P126:P127)</f>
        <v>0</v>
      </c>
      <c r="Q125" s="175"/>
      <c r="R125" s="176">
        <f>SUM(R126:R127)</f>
        <v>0</v>
      </c>
      <c r="S125" s="175"/>
      <c r="T125" s="177">
        <f>SUM(T126:T127)</f>
        <v>0</v>
      </c>
      <c r="AR125" s="178" t="s">
        <v>83</v>
      </c>
      <c r="AT125" s="179" t="s">
        <v>74</v>
      </c>
      <c r="AU125" s="179" t="s">
        <v>83</v>
      </c>
      <c r="AY125" s="178" t="s">
        <v>121</v>
      </c>
      <c r="BK125" s="180">
        <f>SUM(BK126:BK127)</f>
        <v>0</v>
      </c>
    </row>
    <row r="126" spans="1:65" s="2" customFormat="1" ht="33" customHeight="1">
      <c r="A126" s="31"/>
      <c r="B126" s="32"/>
      <c r="C126" s="183" t="s">
        <v>83</v>
      </c>
      <c r="D126" s="183" t="s">
        <v>124</v>
      </c>
      <c r="E126" s="184" t="s">
        <v>125</v>
      </c>
      <c r="F126" s="185" t="s">
        <v>126</v>
      </c>
      <c r="G126" s="186" t="s">
        <v>127</v>
      </c>
      <c r="H126" s="187">
        <v>2.2400000000000002</v>
      </c>
      <c r="I126" s="188"/>
      <c r="J126" s="189">
        <f>ROUND(I126*H126,2)</f>
        <v>0</v>
      </c>
      <c r="K126" s="185" t="s">
        <v>128</v>
      </c>
      <c r="L126" s="190"/>
      <c r="M126" s="191" t="s">
        <v>1</v>
      </c>
      <c r="N126" s="192" t="s">
        <v>40</v>
      </c>
      <c r="O126" s="68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5" t="s">
        <v>129</v>
      </c>
      <c r="AT126" s="195" t="s">
        <v>124</v>
      </c>
      <c r="AU126" s="195" t="s">
        <v>85</v>
      </c>
      <c r="AY126" s="14" t="s">
        <v>121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4" t="s">
        <v>83</v>
      </c>
      <c r="BK126" s="196">
        <f>ROUND(I126*H126,2)</f>
        <v>0</v>
      </c>
      <c r="BL126" s="14" t="s">
        <v>130</v>
      </c>
      <c r="BM126" s="195" t="s">
        <v>131</v>
      </c>
    </row>
    <row r="127" spans="1:65" s="2" customFormat="1" ht="66.75" customHeight="1">
      <c r="A127" s="31"/>
      <c r="B127" s="32"/>
      <c r="C127" s="197" t="s">
        <v>85</v>
      </c>
      <c r="D127" s="197" t="s">
        <v>132</v>
      </c>
      <c r="E127" s="198" t="s">
        <v>133</v>
      </c>
      <c r="F127" s="199" t="s">
        <v>134</v>
      </c>
      <c r="G127" s="200" t="s">
        <v>127</v>
      </c>
      <c r="H127" s="201">
        <v>2.2400000000000002</v>
      </c>
      <c r="I127" s="202"/>
      <c r="J127" s="203">
        <f>ROUND(I127*H127,2)</f>
        <v>0</v>
      </c>
      <c r="K127" s="199" t="s">
        <v>128</v>
      </c>
      <c r="L127" s="36"/>
      <c r="M127" s="204" t="s">
        <v>1</v>
      </c>
      <c r="N127" s="205" t="s">
        <v>40</v>
      </c>
      <c r="O127" s="68"/>
      <c r="P127" s="193">
        <f>O127*H127</f>
        <v>0</v>
      </c>
      <c r="Q127" s="193">
        <v>0</v>
      </c>
      <c r="R127" s="193">
        <f>Q127*H127</f>
        <v>0</v>
      </c>
      <c r="S127" s="193">
        <v>0</v>
      </c>
      <c r="T127" s="194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5" t="s">
        <v>135</v>
      </c>
      <c r="AT127" s="195" t="s">
        <v>132</v>
      </c>
      <c r="AU127" s="195" t="s">
        <v>85</v>
      </c>
      <c r="AY127" s="14" t="s">
        <v>121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4" t="s">
        <v>83</v>
      </c>
      <c r="BK127" s="196">
        <f>ROUND(I127*H127,2)</f>
        <v>0</v>
      </c>
      <c r="BL127" s="14" t="s">
        <v>135</v>
      </c>
      <c r="BM127" s="195" t="s">
        <v>136</v>
      </c>
    </row>
    <row r="128" spans="1:65" s="12" customFormat="1" ht="22.9" customHeight="1">
      <c r="B128" s="167"/>
      <c r="C128" s="168"/>
      <c r="D128" s="169" t="s">
        <v>74</v>
      </c>
      <c r="E128" s="181" t="s">
        <v>137</v>
      </c>
      <c r="F128" s="181" t="s">
        <v>138</v>
      </c>
      <c r="G128" s="168"/>
      <c r="H128" s="168"/>
      <c r="I128" s="171"/>
      <c r="J128" s="182">
        <f>BK128</f>
        <v>0</v>
      </c>
      <c r="K128" s="168"/>
      <c r="L128" s="173"/>
      <c r="M128" s="174"/>
      <c r="N128" s="175"/>
      <c r="O128" s="175"/>
      <c r="P128" s="176">
        <f>SUM(P129:P137)</f>
        <v>0</v>
      </c>
      <c r="Q128" s="175"/>
      <c r="R128" s="176">
        <f>SUM(R129:R137)</f>
        <v>0</v>
      </c>
      <c r="S128" s="175"/>
      <c r="T128" s="177">
        <f>SUM(T129:T137)</f>
        <v>0</v>
      </c>
      <c r="AR128" s="178" t="s">
        <v>83</v>
      </c>
      <c r="AT128" s="179" t="s">
        <v>74</v>
      </c>
      <c r="AU128" s="179" t="s">
        <v>83</v>
      </c>
      <c r="AY128" s="178" t="s">
        <v>121</v>
      </c>
      <c r="BK128" s="180">
        <f>SUM(BK129:BK137)</f>
        <v>0</v>
      </c>
    </row>
    <row r="129" spans="1:65" s="2" customFormat="1" ht="16.5" customHeight="1">
      <c r="A129" s="31"/>
      <c r="B129" s="32"/>
      <c r="C129" s="197" t="s">
        <v>139</v>
      </c>
      <c r="D129" s="197" t="s">
        <v>132</v>
      </c>
      <c r="E129" s="198" t="s">
        <v>140</v>
      </c>
      <c r="F129" s="199" t="s">
        <v>141</v>
      </c>
      <c r="G129" s="200" t="s">
        <v>142</v>
      </c>
      <c r="H129" s="201">
        <v>2</v>
      </c>
      <c r="I129" s="202"/>
      <c r="J129" s="203">
        <f t="shared" ref="J129:J137" si="0">ROUND(I129*H129,2)</f>
        <v>0</v>
      </c>
      <c r="K129" s="199" t="s">
        <v>128</v>
      </c>
      <c r="L129" s="36"/>
      <c r="M129" s="204" t="s">
        <v>1</v>
      </c>
      <c r="N129" s="205" t="s">
        <v>40</v>
      </c>
      <c r="O129" s="68"/>
      <c r="P129" s="193">
        <f t="shared" ref="P129:P137" si="1">O129*H129</f>
        <v>0</v>
      </c>
      <c r="Q129" s="193">
        <v>0</v>
      </c>
      <c r="R129" s="193">
        <f t="shared" ref="R129:R137" si="2">Q129*H129</f>
        <v>0</v>
      </c>
      <c r="S129" s="193">
        <v>0</v>
      </c>
      <c r="T129" s="194">
        <f t="shared" ref="T129:T137" si="3"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5" t="s">
        <v>135</v>
      </c>
      <c r="AT129" s="195" t="s">
        <v>132</v>
      </c>
      <c r="AU129" s="195" t="s">
        <v>85</v>
      </c>
      <c r="AY129" s="14" t="s">
        <v>121</v>
      </c>
      <c r="BE129" s="196">
        <f t="shared" ref="BE129:BE137" si="4">IF(N129="základní",J129,0)</f>
        <v>0</v>
      </c>
      <c r="BF129" s="196">
        <f t="shared" ref="BF129:BF137" si="5">IF(N129="snížená",J129,0)</f>
        <v>0</v>
      </c>
      <c r="BG129" s="196">
        <f t="shared" ref="BG129:BG137" si="6">IF(N129="zákl. přenesená",J129,0)</f>
        <v>0</v>
      </c>
      <c r="BH129" s="196">
        <f t="shared" ref="BH129:BH137" si="7">IF(N129="sníž. přenesená",J129,0)</f>
        <v>0</v>
      </c>
      <c r="BI129" s="196">
        <f t="shared" ref="BI129:BI137" si="8">IF(N129="nulová",J129,0)</f>
        <v>0</v>
      </c>
      <c r="BJ129" s="14" t="s">
        <v>83</v>
      </c>
      <c r="BK129" s="196">
        <f t="shared" ref="BK129:BK137" si="9">ROUND(I129*H129,2)</f>
        <v>0</v>
      </c>
      <c r="BL129" s="14" t="s">
        <v>135</v>
      </c>
      <c r="BM129" s="195" t="s">
        <v>143</v>
      </c>
    </row>
    <row r="130" spans="1:65" s="2" customFormat="1" ht="24.2" customHeight="1">
      <c r="A130" s="31"/>
      <c r="B130" s="32"/>
      <c r="C130" s="197" t="s">
        <v>130</v>
      </c>
      <c r="D130" s="197" t="s">
        <v>132</v>
      </c>
      <c r="E130" s="198" t="s">
        <v>144</v>
      </c>
      <c r="F130" s="199" t="s">
        <v>145</v>
      </c>
      <c r="G130" s="200" t="s">
        <v>142</v>
      </c>
      <c r="H130" s="201">
        <v>1</v>
      </c>
      <c r="I130" s="202"/>
      <c r="J130" s="203">
        <f t="shared" si="0"/>
        <v>0</v>
      </c>
      <c r="K130" s="199" t="s">
        <v>128</v>
      </c>
      <c r="L130" s="36"/>
      <c r="M130" s="204" t="s">
        <v>1</v>
      </c>
      <c r="N130" s="205" t="s">
        <v>40</v>
      </c>
      <c r="O130" s="68"/>
      <c r="P130" s="193">
        <f t="shared" si="1"/>
        <v>0</v>
      </c>
      <c r="Q130" s="193">
        <v>0</v>
      </c>
      <c r="R130" s="193">
        <f t="shared" si="2"/>
        <v>0</v>
      </c>
      <c r="S130" s="193">
        <v>0</v>
      </c>
      <c r="T130" s="194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5" t="s">
        <v>135</v>
      </c>
      <c r="AT130" s="195" t="s">
        <v>132</v>
      </c>
      <c r="AU130" s="195" t="s">
        <v>85</v>
      </c>
      <c r="AY130" s="14" t="s">
        <v>121</v>
      </c>
      <c r="BE130" s="196">
        <f t="shared" si="4"/>
        <v>0</v>
      </c>
      <c r="BF130" s="196">
        <f t="shared" si="5"/>
        <v>0</v>
      </c>
      <c r="BG130" s="196">
        <f t="shared" si="6"/>
        <v>0</v>
      </c>
      <c r="BH130" s="196">
        <f t="shared" si="7"/>
        <v>0</v>
      </c>
      <c r="BI130" s="196">
        <f t="shared" si="8"/>
        <v>0</v>
      </c>
      <c r="BJ130" s="14" t="s">
        <v>83</v>
      </c>
      <c r="BK130" s="196">
        <f t="shared" si="9"/>
        <v>0</v>
      </c>
      <c r="BL130" s="14" t="s">
        <v>135</v>
      </c>
      <c r="BM130" s="195" t="s">
        <v>146</v>
      </c>
    </row>
    <row r="131" spans="1:65" s="2" customFormat="1" ht="16.5" customHeight="1">
      <c r="A131" s="31"/>
      <c r="B131" s="32"/>
      <c r="C131" s="183" t="s">
        <v>147</v>
      </c>
      <c r="D131" s="183" t="s">
        <v>124</v>
      </c>
      <c r="E131" s="184" t="s">
        <v>148</v>
      </c>
      <c r="F131" s="185" t="s">
        <v>149</v>
      </c>
      <c r="G131" s="186" t="s">
        <v>150</v>
      </c>
      <c r="H131" s="187">
        <v>11</v>
      </c>
      <c r="I131" s="188"/>
      <c r="J131" s="189">
        <f t="shared" si="0"/>
        <v>0</v>
      </c>
      <c r="K131" s="185" t="s">
        <v>128</v>
      </c>
      <c r="L131" s="190"/>
      <c r="M131" s="191" t="s">
        <v>1</v>
      </c>
      <c r="N131" s="192" t="s">
        <v>40</v>
      </c>
      <c r="O131" s="68"/>
      <c r="P131" s="193">
        <f t="shared" si="1"/>
        <v>0</v>
      </c>
      <c r="Q131" s="193">
        <v>0</v>
      </c>
      <c r="R131" s="193">
        <f t="shared" si="2"/>
        <v>0</v>
      </c>
      <c r="S131" s="193">
        <v>0</v>
      </c>
      <c r="T131" s="194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5" t="s">
        <v>151</v>
      </c>
      <c r="AT131" s="195" t="s">
        <v>124</v>
      </c>
      <c r="AU131" s="195" t="s">
        <v>85</v>
      </c>
      <c r="AY131" s="14" t="s">
        <v>121</v>
      </c>
      <c r="BE131" s="196">
        <f t="shared" si="4"/>
        <v>0</v>
      </c>
      <c r="BF131" s="196">
        <f t="shared" si="5"/>
        <v>0</v>
      </c>
      <c r="BG131" s="196">
        <f t="shared" si="6"/>
        <v>0</v>
      </c>
      <c r="BH131" s="196">
        <f t="shared" si="7"/>
        <v>0</v>
      </c>
      <c r="BI131" s="196">
        <f t="shared" si="8"/>
        <v>0</v>
      </c>
      <c r="BJ131" s="14" t="s">
        <v>83</v>
      </c>
      <c r="BK131" s="196">
        <f t="shared" si="9"/>
        <v>0</v>
      </c>
      <c r="BL131" s="14" t="s">
        <v>151</v>
      </c>
      <c r="BM131" s="195" t="s">
        <v>152</v>
      </c>
    </row>
    <row r="132" spans="1:65" s="2" customFormat="1" ht="24.2" customHeight="1">
      <c r="A132" s="31"/>
      <c r="B132" s="32"/>
      <c r="C132" s="183" t="s">
        <v>153</v>
      </c>
      <c r="D132" s="183" t="s">
        <v>124</v>
      </c>
      <c r="E132" s="184" t="s">
        <v>154</v>
      </c>
      <c r="F132" s="185" t="s">
        <v>155</v>
      </c>
      <c r="G132" s="186" t="s">
        <v>142</v>
      </c>
      <c r="H132" s="187">
        <v>1</v>
      </c>
      <c r="I132" s="188"/>
      <c r="J132" s="189">
        <f t="shared" si="0"/>
        <v>0</v>
      </c>
      <c r="K132" s="185" t="s">
        <v>128</v>
      </c>
      <c r="L132" s="190"/>
      <c r="M132" s="191" t="s">
        <v>1</v>
      </c>
      <c r="N132" s="192" t="s">
        <v>40</v>
      </c>
      <c r="O132" s="68"/>
      <c r="P132" s="193">
        <f t="shared" si="1"/>
        <v>0</v>
      </c>
      <c r="Q132" s="193">
        <v>0</v>
      </c>
      <c r="R132" s="193">
        <f t="shared" si="2"/>
        <v>0</v>
      </c>
      <c r="S132" s="193">
        <v>0</v>
      </c>
      <c r="T132" s="194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5" t="s">
        <v>151</v>
      </c>
      <c r="AT132" s="195" t="s">
        <v>124</v>
      </c>
      <c r="AU132" s="195" t="s">
        <v>85</v>
      </c>
      <c r="AY132" s="14" t="s">
        <v>121</v>
      </c>
      <c r="BE132" s="196">
        <f t="shared" si="4"/>
        <v>0</v>
      </c>
      <c r="BF132" s="196">
        <f t="shared" si="5"/>
        <v>0</v>
      </c>
      <c r="BG132" s="196">
        <f t="shared" si="6"/>
        <v>0</v>
      </c>
      <c r="BH132" s="196">
        <f t="shared" si="7"/>
        <v>0</v>
      </c>
      <c r="BI132" s="196">
        <f t="shared" si="8"/>
        <v>0</v>
      </c>
      <c r="BJ132" s="14" t="s">
        <v>83</v>
      </c>
      <c r="BK132" s="196">
        <f t="shared" si="9"/>
        <v>0</v>
      </c>
      <c r="BL132" s="14" t="s">
        <v>151</v>
      </c>
      <c r="BM132" s="195" t="s">
        <v>156</v>
      </c>
    </row>
    <row r="133" spans="1:65" s="2" customFormat="1" ht="24.2" customHeight="1">
      <c r="A133" s="31"/>
      <c r="B133" s="32"/>
      <c r="C133" s="183" t="s">
        <v>157</v>
      </c>
      <c r="D133" s="183" t="s">
        <v>124</v>
      </c>
      <c r="E133" s="184" t="s">
        <v>158</v>
      </c>
      <c r="F133" s="185" t="s">
        <v>159</v>
      </c>
      <c r="G133" s="186" t="s">
        <v>142</v>
      </c>
      <c r="H133" s="187">
        <v>1</v>
      </c>
      <c r="I133" s="188"/>
      <c r="J133" s="189">
        <f t="shared" si="0"/>
        <v>0</v>
      </c>
      <c r="K133" s="185" t="s">
        <v>128</v>
      </c>
      <c r="L133" s="190"/>
      <c r="M133" s="191" t="s">
        <v>1</v>
      </c>
      <c r="N133" s="192" t="s">
        <v>40</v>
      </c>
      <c r="O133" s="68"/>
      <c r="P133" s="193">
        <f t="shared" si="1"/>
        <v>0</v>
      </c>
      <c r="Q133" s="193">
        <v>0</v>
      </c>
      <c r="R133" s="193">
        <f t="shared" si="2"/>
        <v>0</v>
      </c>
      <c r="S133" s="193">
        <v>0</v>
      </c>
      <c r="T133" s="194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5" t="s">
        <v>151</v>
      </c>
      <c r="AT133" s="195" t="s">
        <v>124</v>
      </c>
      <c r="AU133" s="195" t="s">
        <v>85</v>
      </c>
      <c r="AY133" s="14" t="s">
        <v>121</v>
      </c>
      <c r="BE133" s="196">
        <f t="shared" si="4"/>
        <v>0</v>
      </c>
      <c r="BF133" s="196">
        <f t="shared" si="5"/>
        <v>0</v>
      </c>
      <c r="BG133" s="196">
        <f t="shared" si="6"/>
        <v>0</v>
      </c>
      <c r="BH133" s="196">
        <f t="shared" si="7"/>
        <v>0</v>
      </c>
      <c r="BI133" s="196">
        <f t="shared" si="8"/>
        <v>0</v>
      </c>
      <c r="BJ133" s="14" t="s">
        <v>83</v>
      </c>
      <c r="BK133" s="196">
        <f t="shared" si="9"/>
        <v>0</v>
      </c>
      <c r="BL133" s="14" t="s">
        <v>151</v>
      </c>
      <c r="BM133" s="195" t="s">
        <v>160</v>
      </c>
    </row>
    <row r="134" spans="1:65" s="2" customFormat="1" ht="24.2" customHeight="1">
      <c r="A134" s="31"/>
      <c r="B134" s="32"/>
      <c r="C134" s="197" t="s">
        <v>129</v>
      </c>
      <c r="D134" s="197" t="s">
        <v>132</v>
      </c>
      <c r="E134" s="198" t="s">
        <v>161</v>
      </c>
      <c r="F134" s="199" t="s">
        <v>162</v>
      </c>
      <c r="G134" s="200" t="s">
        <v>142</v>
      </c>
      <c r="H134" s="201">
        <v>1</v>
      </c>
      <c r="I134" s="202"/>
      <c r="J134" s="203">
        <f t="shared" si="0"/>
        <v>0</v>
      </c>
      <c r="K134" s="199" t="s">
        <v>1</v>
      </c>
      <c r="L134" s="36"/>
      <c r="M134" s="204" t="s">
        <v>1</v>
      </c>
      <c r="N134" s="205" t="s">
        <v>40</v>
      </c>
      <c r="O134" s="68"/>
      <c r="P134" s="193">
        <f t="shared" si="1"/>
        <v>0</v>
      </c>
      <c r="Q134" s="193">
        <v>0</v>
      </c>
      <c r="R134" s="193">
        <f t="shared" si="2"/>
        <v>0</v>
      </c>
      <c r="S134" s="193">
        <v>0</v>
      </c>
      <c r="T134" s="194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5" t="s">
        <v>135</v>
      </c>
      <c r="AT134" s="195" t="s">
        <v>132</v>
      </c>
      <c r="AU134" s="195" t="s">
        <v>85</v>
      </c>
      <c r="AY134" s="14" t="s">
        <v>121</v>
      </c>
      <c r="BE134" s="196">
        <f t="shared" si="4"/>
        <v>0</v>
      </c>
      <c r="BF134" s="196">
        <f t="shared" si="5"/>
        <v>0</v>
      </c>
      <c r="BG134" s="196">
        <f t="shared" si="6"/>
        <v>0</v>
      </c>
      <c r="BH134" s="196">
        <f t="shared" si="7"/>
        <v>0</v>
      </c>
      <c r="BI134" s="196">
        <f t="shared" si="8"/>
        <v>0</v>
      </c>
      <c r="BJ134" s="14" t="s">
        <v>83</v>
      </c>
      <c r="BK134" s="196">
        <f t="shared" si="9"/>
        <v>0</v>
      </c>
      <c r="BL134" s="14" t="s">
        <v>135</v>
      </c>
      <c r="BM134" s="195" t="s">
        <v>163</v>
      </c>
    </row>
    <row r="135" spans="1:65" s="2" customFormat="1" ht="24.2" customHeight="1">
      <c r="A135" s="31"/>
      <c r="B135" s="32"/>
      <c r="C135" s="183" t="s">
        <v>164</v>
      </c>
      <c r="D135" s="183" t="s">
        <v>124</v>
      </c>
      <c r="E135" s="184" t="s">
        <v>165</v>
      </c>
      <c r="F135" s="185" t="s">
        <v>166</v>
      </c>
      <c r="G135" s="186" t="s">
        <v>142</v>
      </c>
      <c r="H135" s="187">
        <v>1</v>
      </c>
      <c r="I135" s="188"/>
      <c r="J135" s="189">
        <f t="shared" si="0"/>
        <v>0</v>
      </c>
      <c r="K135" s="185" t="s">
        <v>1</v>
      </c>
      <c r="L135" s="190"/>
      <c r="M135" s="191" t="s">
        <v>1</v>
      </c>
      <c r="N135" s="192" t="s">
        <v>40</v>
      </c>
      <c r="O135" s="68"/>
      <c r="P135" s="193">
        <f t="shared" si="1"/>
        <v>0</v>
      </c>
      <c r="Q135" s="193">
        <v>0</v>
      </c>
      <c r="R135" s="193">
        <f t="shared" si="2"/>
        <v>0</v>
      </c>
      <c r="S135" s="193">
        <v>0</v>
      </c>
      <c r="T135" s="194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5" t="s">
        <v>151</v>
      </c>
      <c r="AT135" s="195" t="s">
        <v>124</v>
      </c>
      <c r="AU135" s="195" t="s">
        <v>85</v>
      </c>
      <c r="AY135" s="14" t="s">
        <v>121</v>
      </c>
      <c r="BE135" s="196">
        <f t="shared" si="4"/>
        <v>0</v>
      </c>
      <c r="BF135" s="196">
        <f t="shared" si="5"/>
        <v>0</v>
      </c>
      <c r="BG135" s="196">
        <f t="shared" si="6"/>
        <v>0</v>
      </c>
      <c r="BH135" s="196">
        <f t="shared" si="7"/>
        <v>0</v>
      </c>
      <c r="BI135" s="196">
        <f t="shared" si="8"/>
        <v>0</v>
      </c>
      <c r="BJ135" s="14" t="s">
        <v>83</v>
      </c>
      <c r="BK135" s="196">
        <f t="shared" si="9"/>
        <v>0</v>
      </c>
      <c r="BL135" s="14" t="s">
        <v>151</v>
      </c>
      <c r="BM135" s="195" t="s">
        <v>167</v>
      </c>
    </row>
    <row r="136" spans="1:65" s="2" customFormat="1" ht="16.5" customHeight="1">
      <c r="A136" s="31"/>
      <c r="B136" s="32"/>
      <c r="C136" s="197" t="s">
        <v>168</v>
      </c>
      <c r="D136" s="197" t="s">
        <v>132</v>
      </c>
      <c r="E136" s="198" t="s">
        <v>169</v>
      </c>
      <c r="F136" s="199" t="s">
        <v>170</v>
      </c>
      <c r="G136" s="200" t="s">
        <v>171</v>
      </c>
      <c r="H136" s="201">
        <v>100</v>
      </c>
      <c r="I136" s="202"/>
      <c r="J136" s="203">
        <f t="shared" si="0"/>
        <v>0</v>
      </c>
      <c r="K136" s="199" t="s">
        <v>128</v>
      </c>
      <c r="L136" s="36"/>
      <c r="M136" s="204" t="s">
        <v>1</v>
      </c>
      <c r="N136" s="205" t="s">
        <v>40</v>
      </c>
      <c r="O136" s="68"/>
      <c r="P136" s="193">
        <f t="shared" si="1"/>
        <v>0</v>
      </c>
      <c r="Q136" s="193">
        <v>0</v>
      </c>
      <c r="R136" s="193">
        <f t="shared" si="2"/>
        <v>0</v>
      </c>
      <c r="S136" s="193">
        <v>0</v>
      </c>
      <c r="T136" s="194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5" t="s">
        <v>135</v>
      </c>
      <c r="AT136" s="195" t="s">
        <v>132</v>
      </c>
      <c r="AU136" s="195" t="s">
        <v>85</v>
      </c>
      <c r="AY136" s="14" t="s">
        <v>121</v>
      </c>
      <c r="BE136" s="196">
        <f t="shared" si="4"/>
        <v>0</v>
      </c>
      <c r="BF136" s="196">
        <f t="shared" si="5"/>
        <v>0</v>
      </c>
      <c r="BG136" s="196">
        <f t="shared" si="6"/>
        <v>0</v>
      </c>
      <c r="BH136" s="196">
        <f t="shared" si="7"/>
        <v>0</v>
      </c>
      <c r="BI136" s="196">
        <f t="shared" si="8"/>
        <v>0</v>
      </c>
      <c r="BJ136" s="14" t="s">
        <v>83</v>
      </c>
      <c r="BK136" s="196">
        <f t="shared" si="9"/>
        <v>0</v>
      </c>
      <c r="BL136" s="14" t="s">
        <v>135</v>
      </c>
      <c r="BM136" s="195" t="s">
        <v>172</v>
      </c>
    </row>
    <row r="137" spans="1:65" s="2" customFormat="1" ht="24.2" customHeight="1">
      <c r="A137" s="31"/>
      <c r="B137" s="32"/>
      <c r="C137" s="183" t="s">
        <v>173</v>
      </c>
      <c r="D137" s="183" t="s">
        <v>124</v>
      </c>
      <c r="E137" s="184" t="s">
        <v>174</v>
      </c>
      <c r="F137" s="185" t="s">
        <v>175</v>
      </c>
      <c r="G137" s="186" t="s">
        <v>171</v>
      </c>
      <c r="H137" s="187">
        <v>100</v>
      </c>
      <c r="I137" s="188"/>
      <c r="J137" s="189">
        <f t="shared" si="0"/>
        <v>0</v>
      </c>
      <c r="K137" s="185" t="s">
        <v>128</v>
      </c>
      <c r="L137" s="190"/>
      <c r="M137" s="191" t="s">
        <v>1</v>
      </c>
      <c r="N137" s="192" t="s">
        <v>40</v>
      </c>
      <c r="O137" s="68"/>
      <c r="P137" s="193">
        <f t="shared" si="1"/>
        <v>0</v>
      </c>
      <c r="Q137" s="193">
        <v>0</v>
      </c>
      <c r="R137" s="193">
        <f t="shared" si="2"/>
        <v>0</v>
      </c>
      <c r="S137" s="193">
        <v>0</v>
      </c>
      <c r="T137" s="194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5" t="s">
        <v>151</v>
      </c>
      <c r="AT137" s="195" t="s">
        <v>124</v>
      </c>
      <c r="AU137" s="195" t="s">
        <v>85</v>
      </c>
      <c r="AY137" s="14" t="s">
        <v>121</v>
      </c>
      <c r="BE137" s="196">
        <f t="shared" si="4"/>
        <v>0</v>
      </c>
      <c r="BF137" s="196">
        <f t="shared" si="5"/>
        <v>0</v>
      </c>
      <c r="BG137" s="196">
        <f t="shared" si="6"/>
        <v>0</v>
      </c>
      <c r="BH137" s="196">
        <f t="shared" si="7"/>
        <v>0</v>
      </c>
      <c r="BI137" s="196">
        <f t="shared" si="8"/>
        <v>0</v>
      </c>
      <c r="BJ137" s="14" t="s">
        <v>83</v>
      </c>
      <c r="BK137" s="196">
        <f t="shared" si="9"/>
        <v>0</v>
      </c>
      <c r="BL137" s="14" t="s">
        <v>151</v>
      </c>
      <c r="BM137" s="195" t="s">
        <v>176</v>
      </c>
    </row>
    <row r="138" spans="1:65" s="12" customFormat="1" ht="22.9" customHeight="1">
      <c r="B138" s="167"/>
      <c r="C138" s="168"/>
      <c r="D138" s="169" t="s">
        <v>74</v>
      </c>
      <c r="E138" s="181" t="s">
        <v>177</v>
      </c>
      <c r="F138" s="181" t="s">
        <v>178</v>
      </c>
      <c r="G138" s="168"/>
      <c r="H138" s="168"/>
      <c r="I138" s="171"/>
      <c r="J138" s="182">
        <f>BK138</f>
        <v>0</v>
      </c>
      <c r="K138" s="168"/>
      <c r="L138" s="173"/>
      <c r="M138" s="174"/>
      <c r="N138" s="175"/>
      <c r="O138" s="175"/>
      <c r="P138" s="176">
        <f>SUM(P139:P220)</f>
        <v>0</v>
      </c>
      <c r="Q138" s="175"/>
      <c r="R138" s="176">
        <f>SUM(R139:R220)</f>
        <v>0</v>
      </c>
      <c r="S138" s="175"/>
      <c r="T138" s="177">
        <f>SUM(T139:T220)</f>
        <v>0</v>
      </c>
      <c r="AR138" s="178" t="s">
        <v>83</v>
      </c>
      <c r="AT138" s="179" t="s">
        <v>74</v>
      </c>
      <c r="AU138" s="179" t="s">
        <v>83</v>
      </c>
      <c r="AY138" s="178" t="s">
        <v>121</v>
      </c>
      <c r="BK138" s="180">
        <f>SUM(BK139:BK220)</f>
        <v>0</v>
      </c>
    </row>
    <row r="139" spans="1:65" s="2" customFormat="1" ht="16.5" customHeight="1">
      <c r="A139" s="31"/>
      <c r="B139" s="32"/>
      <c r="C139" s="197" t="s">
        <v>179</v>
      </c>
      <c r="D139" s="197" t="s">
        <v>132</v>
      </c>
      <c r="E139" s="198" t="s">
        <v>169</v>
      </c>
      <c r="F139" s="199" t="s">
        <v>170</v>
      </c>
      <c r="G139" s="200" t="s">
        <v>171</v>
      </c>
      <c r="H139" s="201">
        <v>100</v>
      </c>
      <c r="I139" s="202"/>
      <c r="J139" s="203">
        <f t="shared" ref="J139:J170" si="10">ROUND(I139*H139,2)</f>
        <v>0</v>
      </c>
      <c r="K139" s="199" t="s">
        <v>128</v>
      </c>
      <c r="L139" s="36"/>
      <c r="M139" s="204" t="s">
        <v>1</v>
      </c>
      <c r="N139" s="205" t="s">
        <v>40</v>
      </c>
      <c r="O139" s="68"/>
      <c r="P139" s="193">
        <f t="shared" ref="P139:P170" si="11">O139*H139</f>
        <v>0</v>
      </c>
      <c r="Q139" s="193">
        <v>0</v>
      </c>
      <c r="R139" s="193">
        <f t="shared" ref="R139:R170" si="12">Q139*H139</f>
        <v>0</v>
      </c>
      <c r="S139" s="193">
        <v>0</v>
      </c>
      <c r="T139" s="194">
        <f t="shared" ref="T139:T170" si="13"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5" t="s">
        <v>135</v>
      </c>
      <c r="AT139" s="195" t="s">
        <v>132</v>
      </c>
      <c r="AU139" s="195" t="s">
        <v>85</v>
      </c>
      <c r="AY139" s="14" t="s">
        <v>121</v>
      </c>
      <c r="BE139" s="196">
        <f t="shared" ref="BE139:BE170" si="14">IF(N139="základní",J139,0)</f>
        <v>0</v>
      </c>
      <c r="BF139" s="196">
        <f t="shared" ref="BF139:BF170" si="15">IF(N139="snížená",J139,0)</f>
        <v>0</v>
      </c>
      <c r="BG139" s="196">
        <f t="shared" ref="BG139:BG170" si="16">IF(N139="zákl. přenesená",J139,0)</f>
        <v>0</v>
      </c>
      <c r="BH139" s="196">
        <f t="shared" ref="BH139:BH170" si="17">IF(N139="sníž. přenesená",J139,0)</f>
        <v>0</v>
      </c>
      <c r="BI139" s="196">
        <f t="shared" ref="BI139:BI170" si="18">IF(N139="nulová",J139,0)</f>
        <v>0</v>
      </c>
      <c r="BJ139" s="14" t="s">
        <v>83</v>
      </c>
      <c r="BK139" s="196">
        <f t="shared" ref="BK139:BK170" si="19">ROUND(I139*H139,2)</f>
        <v>0</v>
      </c>
      <c r="BL139" s="14" t="s">
        <v>135</v>
      </c>
      <c r="BM139" s="195" t="s">
        <v>180</v>
      </c>
    </row>
    <row r="140" spans="1:65" s="2" customFormat="1" ht="24.2" customHeight="1">
      <c r="A140" s="31"/>
      <c r="B140" s="32"/>
      <c r="C140" s="183" t="s">
        <v>181</v>
      </c>
      <c r="D140" s="183" t="s">
        <v>124</v>
      </c>
      <c r="E140" s="184" t="s">
        <v>174</v>
      </c>
      <c r="F140" s="185" t="s">
        <v>175</v>
      </c>
      <c r="G140" s="186" t="s">
        <v>171</v>
      </c>
      <c r="H140" s="187">
        <v>100</v>
      </c>
      <c r="I140" s="188"/>
      <c r="J140" s="189">
        <f t="shared" si="10"/>
        <v>0</v>
      </c>
      <c r="K140" s="185" t="s">
        <v>128</v>
      </c>
      <c r="L140" s="190"/>
      <c r="M140" s="191" t="s">
        <v>1</v>
      </c>
      <c r="N140" s="192" t="s">
        <v>40</v>
      </c>
      <c r="O140" s="68"/>
      <c r="P140" s="193">
        <f t="shared" si="11"/>
        <v>0</v>
      </c>
      <c r="Q140" s="193">
        <v>0</v>
      </c>
      <c r="R140" s="193">
        <f t="shared" si="12"/>
        <v>0</v>
      </c>
      <c r="S140" s="193">
        <v>0</v>
      </c>
      <c r="T140" s="194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5" t="s">
        <v>151</v>
      </c>
      <c r="AT140" s="195" t="s">
        <v>124</v>
      </c>
      <c r="AU140" s="195" t="s">
        <v>85</v>
      </c>
      <c r="AY140" s="14" t="s">
        <v>121</v>
      </c>
      <c r="BE140" s="196">
        <f t="shared" si="14"/>
        <v>0</v>
      </c>
      <c r="BF140" s="196">
        <f t="shared" si="15"/>
        <v>0</v>
      </c>
      <c r="BG140" s="196">
        <f t="shared" si="16"/>
        <v>0</v>
      </c>
      <c r="BH140" s="196">
        <f t="shared" si="17"/>
        <v>0</v>
      </c>
      <c r="BI140" s="196">
        <f t="shared" si="18"/>
        <v>0</v>
      </c>
      <c r="BJ140" s="14" t="s">
        <v>83</v>
      </c>
      <c r="BK140" s="196">
        <f t="shared" si="19"/>
        <v>0</v>
      </c>
      <c r="BL140" s="14" t="s">
        <v>151</v>
      </c>
      <c r="BM140" s="195" t="s">
        <v>182</v>
      </c>
    </row>
    <row r="141" spans="1:65" s="2" customFormat="1" ht="16.5" customHeight="1">
      <c r="A141" s="31"/>
      <c r="B141" s="32"/>
      <c r="C141" s="197" t="s">
        <v>183</v>
      </c>
      <c r="D141" s="197" t="s">
        <v>132</v>
      </c>
      <c r="E141" s="198" t="s">
        <v>184</v>
      </c>
      <c r="F141" s="199" t="s">
        <v>185</v>
      </c>
      <c r="G141" s="200" t="s">
        <v>142</v>
      </c>
      <c r="H141" s="201">
        <v>56</v>
      </c>
      <c r="I141" s="202"/>
      <c r="J141" s="203">
        <f t="shared" si="10"/>
        <v>0</v>
      </c>
      <c r="K141" s="199" t="s">
        <v>128</v>
      </c>
      <c r="L141" s="36"/>
      <c r="M141" s="204" t="s">
        <v>1</v>
      </c>
      <c r="N141" s="205" t="s">
        <v>40</v>
      </c>
      <c r="O141" s="68"/>
      <c r="P141" s="193">
        <f t="shared" si="11"/>
        <v>0</v>
      </c>
      <c r="Q141" s="193">
        <v>0</v>
      </c>
      <c r="R141" s="193">
        <f t="shared" si="12"/>
        <v>0</v>
      </c>
      <c r="S141" s="193">
        <v>0</v>
      </c>
      <c r="T141" s="194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5" t="s">
        <v>135</v>
      </c>
      <c r="AT141" s="195" t="s">
        <v>132</v>
      </c>
      <c r="AU141" s="195" t="s">
        <v>85</v>
      </c>
      <c r="AY141" s="14" t="s">
        <v>121</v>
      </c>
      <c r="BE141" s="196">
        <f t="shared" si="14"/>
        <v>0</v>
      </c>
      <c r="BF141" s="196">
        <f t="shared" si="15"/>
        <v>0</v>
      </c>
      <c r="BG141" s="196">
        <f t="shared" si="16"/>
        <v>0</v>
      </c>
      <c r="BH141" s="196">
        <f t="shared" si="17"/>
        <v>0</v>
      </c>
      <c r="BI141" s="196">
        <f t="shared" si="18"/>
        <v>0</v>
      </c>
      <c r="BJ141" s="14" t="s">
        <v>83</v>
      </c>
      <c r="BK141" s="196">
        <f t="shared" si="19"/>
        <v>0</v>
      </c>
      <c r="BL141" s="14" t="s">
        <v>135</v>
      </c>
      <c r="BM141" s="195" t="s">
        <v>186</v>
      </c>
    </row>
    <row r="142" spans="1:65" s="2" customFormat="1" ht="16.5" customHeight="1">
      <c r="A142" s="31"/>
      <c r="B142" s="32"/>
      <c r="C142" s="183" t="s">
        <v>8</v>
      </c>
      <c r="D142" s="183" t="s">
        <v>124</v>
      </c>
      <c r="E142" s="184" t="s">
        <v>187</v>
      </c>
      <c r="F142" s="185" t="s">
        <v>188</v>
      </c>
      <c r="G142" s="186" t="s">
        <v>142</v>
      </c>
      <c r="H142" s="187">
        <v>56</v>
      </c>
      <c r="I142" s="188"/>
      <c r="J142" s="189">
        <f t="shared" si="10"/>
        <v>0</v>
      </c>
      <c r="K142" s="185" t="s">
        <v>128</v>
      </c>
      <c r="L142" s="190"/>
      <c r="M142" s="191" t="s">
        <v>1</v>
      </c>
      <c r="N142" s="192" t="s">
        <v>40</v>
      </c>
      <c r="O142" s="68"/>
      <c r="P142" s="193">
        <f t="shared" si="11"/>
        <v>0</v>
      </c>
      <c r="Q142" s="193">
        <v>0</v>
      </c>
      <c r="R142" s="193">
        <f t="shared" si="12"/>
        <v>0</v>
      </c>
      <c r="S142" s="193">
        <v>0</v>
      </c>
      <c r="T142" s="194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5" t="s">
        <v>151</v>
      </c>
      <c r="AT142" s="195" t="s">
        <v>124</v>
      </c>
      <c r="AU142" s="195" t="s">
        <v>85</v>
      </c>
      <c r="AY142" s="14" t="s">
        <v>121</v>
      </c>
      <c r="BE142" s="196">
        <f t="shared" si="14"/>
        <v>0</v>
      </c>
      <c r="BF142" s="196">
        <f t="shared" si="15"/>
        <v>0</v>
      </c>
      <c r="BG142" s="196">
        <f t="shared" si="16"/>
        <v>0</v>
      </c>
      <c r="BH142" s="196">
        <f t="shared" si="17"/>
        <v>0</v>
      </c>
      <c r="BI142" s="196">
        <f t="shared" si="18"/>
        <v>0</v>
      </c>
      <c r="BJ142" s="14" t="s">
        <v>83</v>
      </c>
      <c r="BK142" s="196">
        <f t="shared" si="19"/>
        <v>0</v>
      </c>
      <c r="BL142" s="14" t="s">
        <v>151</v>
      </c>
      <c r="BM142" s="195" t="s">
        <v>189</v>
      </c>
    </row>
    <row r="143" spans="1:65" s="2" customFormat="1" ht="37.9" customHeight="1">
      <c r="A143" s="31"/>
      <c r="B143" s="32"/>
      <c r="C143" s="197" t="s">
        <v>190</v>
      </c>
      <c r="D143" s="197" t="s">
        <v>132</v>
      </c>
      <c r="E143" s="198" t="s">
        <v>191</v>
      </c>
      <c r="F143" s="199" t="s">
        <v>192</v>
      </c>
      <c r="G143" s="200" t="s">
        <v>142</v>
      </c>
      <c r="H143" s="201">
        <v>15</v>
      </c>
      <c r="I143" s="202"/>
      <c r="J143" s="203">
        <f t="shared" si="10"/>
        <v>0</v>
      </c>
      <c r="K143" s="199" t="s">
        <v>128</v>
      </c>
      <c r="L143" s="36"/>
      <c r="M143" s="204" t="s">
        <v>1</v>
      </c>
      <c r="N143" s="205" t="s">
        <v>40</v>
      </c>
      <c r="O143" s="68"/>
      <c r="P143" s="193">
        <f t="shared" si="11"/>
        <v>0</v>
      </c>
      <c r="Q143" s="193">
        <v>0</v>
      </c>
      <c r="R143" s="193">
        <f t="shared" si="12"/>
        <v>0</v>
      </c>
      <c r="S143" s="193">
        <v>0</v>
      </c>
      <c r="T143" s="194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5" t="s">
        <v>135</v>
      </c>
      <c r="AT143" s="195" t="s">
        <v>132</v>
      </c>
      <c r="AU143" s="195" t="s">
        <v>85</v>
      </c>
      <c r="AY143" s="14" t="s">
        <v>121</v>
      </c>
      <c r="BE143" s="196">
        <f t="shared" si="14"/>
        <v>0</v>
      </c>
      <c r="BF143" s="196">
        <f t="shared" si="15"/>
        <v>0</v>
      </c>
      <c r="BG143" s="196">
        <f t="shared" si="16"/>
        <v>0</v>
      </c>
      <c r="BH143" s="196">
        <f t="shared" si="17"/>
        <v>0</v>
      </c>
      <c r="BI143" s="196">
        <f t="shared" si="18"/>
        <v>0</v>
      </c>
      <c r="BJ143" s="14" t="s">
        <v>83</v>
      </c>
      <c r="BK143" s="196">
        <f t="shared" si="19"/>
        <v>0</v>
      </c>
      <c r="BL143" s="14" t="s">
        <v>135</v>
      </c>
      <c r="BM143" s="195" t="s">
        <v>193</v>
      </c>
    </row>
    <row r="144" spans="1:65" s="2" customFormat="1" ht="24.2" customHeight="1">
      <c r="A144" s="31"/>
      <c r="B144" s="32"/>
      <c r="C144" s="197" t="s">
        <v>194</v>
      </c>
      <c r="D144" s="197" t="s">
        <v>132</v>
      </c>
      <c r="E144" s="198" t="s">
        <v>195</v>
      </c>
      <c r="F144" s="199" t="s">
        <v>196</v>
      </c>
      <c r="G144" s="200" t="s">
        <v>142</v>
      </c>
      <c r="H144" s="201">
        <v>133</v>
      </c>
      <c r="I144" s="202"/>
      <c r="J144" s="203">
        <f t="shared" si="10"/>
        <v>0</v>
      </c>
      <c r="K144" s="199" t="s">
        <v>128</v>
      </c>
      <c r="L144" s="36"/>
      <c r="M144" s="204" t="s">
        <v>1</v>
      </c>
      <c r="N144" s="205" t="s">
        <v>40</v>
      </c>
      <c r="O144" s="68"/>
      <c r="P144" s="193">
        <f t="shared" si="11"/>
        <v>0</v>
      </c>
      <c r="Q144" s="193">
        <v>0</v>
      </c>
      <c r="R144" s="193">
        <f t="shared" si="12"/>
        <v>0</v>
      </c>
      <c r="S144" s="193">
        <v>0</v>
      </c>
      <c r="T144" s="194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5" t="s">
        <v>135</v>
      </c>
      <c r="AT144" s="195" t="s">
        <v>132</v>
      </c>
      <c r="AU144" s="195" t="s">
        <v>85</v>
      </c>
      <c r="AY144" s="14" t="s">
        <v>121</v>
      </c>
      <c r="BE144" s="196">
        <f t="shared" si="14"/>
        <v>0</v>
      </c>
      <c r="BF144" s="196">
        <f t="shared" si="15"/>
        <v>0</v>
      </c>
      <c r="BG144" s="196">
        <f t="shared" si="16"/>
        <v>0</v>
      </c>
      <c r="BH144" s="196">
        <f t="shared" si="17"/>
        <v>0</v>
      </c>
      <c r="BI144" s="196">
        <f t="shared" si="18"/>
        <v>0</v>
      </c>
      <c r="BJ144" s="14" t="s">
        <v>83</v>
      </c>
      <c r="BK144" s="196">
        <f t="shared" si="19"/>
        <v>0</v>
      </c>
      <c r="BL144" s="14" t="s">
        <v>135</v>
      </c>
      <c r="BM144" s="195" t="s">
        <v>197</v>
      </c>
    </row>
    <row r="145" spans="1:65" s="2" customFormat="1" ht="16.5" customHeight="1">
      <c r="A145" s="31"/>
      <c r="B145" s="32"/>
      <c r="C145" s="197" t="s">
        <v>198</v>
      </c>
      <c r="D145" s="197" t="s">
        <v>132</v>
      </c>
      <c r="E145" s="198" t="s">
        <v>199</v>
      </c>
      <c r="F145" s="199" t="s">
        <v>200</v>
      </c>
      <c r="G145" s="200" t="s">
        <v>142</v>
      </c>
      <c r="H145" s="201">
        <v>76</v>
      </c>
      <c r="I145" s="202"/>
      <c r="J145" s="203">
        <f t="shared" si="10"/>
        <v>0</v>
      </c>
      <c r="K145" s="199" t="s">
        <v>128</v>
      </c>
      <c r="L145" s="36"/>
      <c r="M145" s="204" t="s">
        <v>1</v>
      </c>
      <c r="N145" s="205" t="s">
        <v>40</v>
      </c>
      <c r="O145" s="68"/>
      <c r="P145" s="193">
        <f t="shared" si="11"/>
        <v>0</v>
      </c>
      <c r="Q145" s="193">
        <v>0</v>
      </c>
      <c r="R145" s="193">
        <f t="shared" si="12"/>
        <v>0</v>
      </c>
      <c r="S145" s="193">
        <v>0</v>
      </c>
      <c r="T145" s="194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5" t="s">
        <v>135</v>
      </c>
      <c r="AT145" s="195" t="s">
        <v>132</v>
      </c>
      <c r="AU145" s="195" t="s">
        <v>85</v>
      </c>
      <c r="AY145" s="14" t="s">
        <v>121</v>
      </c>
      <c r="BE145" s="196">
        <f t="shared" si="14"/>
        <v>0</v>
      </c>
      <c r="BF145" s="196">
        <f t="shared" si="15"/>
        <v>0</v>
      </c>
      <c r="BG145" s="196">
        <f t="shared" si="16"/>
        <v>0</v>
      </c>
      <c r="BH145" s="196">
        <f t="shared" si="17"/>
        <v>0</v>
      </c>
      <c r="BI145" s="196">
        <f t="shared" si="18"/>
        <v>0</v>
      </c>
      <c r="BJ145" s="14" t="s">
        <v>83</v>
      </c>
      <c r="BK145" s="196">
        <f t="shared" si="19"/>
        <v>0</v>
      </c>
      <c r="BL145" s="14" t="s">
        <v>135</v>
      </c>
      <c r="BM145" s="195" t="s">
        <v>201</v>
      </c>
    </row>
    <row r="146" spans="1:65" s="2" customFormat="1" ht="21.75" customHeight="1">
      <c r="A146" s="31"/>
      <c r="B146" s="32"/>
      <c r="C146" s="183" t="s">
        <v>202</v>
      </c>
      <c r="D146" s="183" t="s">
        <v>124</v>
      </c>
      <c r="E146" s="184" t="s">
        <v>203</v>
      </c>
      <c r="F146" s="185" t="s">
        <v>204</v>
      </c>
      <c r="G146" s="186" t="s">
        <v>142</v>
      </c>
      <c r="H146" s="187">
        <v>76</v>
      </c>
      <c r="I146" s="188"/>
      <c r="J146" s="189">
        <f t="shared" si="10"/>
        <v>0</v>
      </c>
      <c r="K146" s="185" t="s">
        <v>128</v>
      </c>
      <c r="L146" s="190"/>
      <c r="M146" s="191" t="s">
        <v>1</v>
      </c>
      <c r="N146" s="192" t="s">
        <v>40</v>
      </c>
      <c r="O146" s="68"/>
      <c r="P146" s="193">
        <f t="shared" si="11"/>
        <v>0</v>
      </c>
      <c r="Q146" s="193">
        <v>0</v>
      </c>
      <c r="R146" s="193">
        <f t="shared" si="12"/>
        <v>0</v>
      </c>
      <c r="S146" s="193">
        <v>0</v>
      </c>
      <c r="T146" s="194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5" t="s">
        <v>135</v>
      </c>
      <c r="AT146" s="195" t="s">
        <v>124</v>
      </c>
      <c r="AU146" s="195" t="s">
        <v>85</v>
      </c>
      <c r="AY146" s="14" t="s">
        <v>121</v>
      </c>
      <c r="BE146" s="196">
        <f t="shared" si="14"/>
        <v>0</v>
      </c>
      <c r="BF146" s="196">
        <f t="shared" si="15"/>
        <v>0</v>
      </c>
      <c r="BG146" s="196">
        <f t="shared" si="16"/>
        <v>0</v>
      </c>
      <c r="BH146" s="196">
        <f t="shared" si="17"/>
        <v>0</v>
      </c>
      <c r="BI146" s="196">
        <f t="shared" si="18"/>
        <v>0</v>
      </c>
      <c r="BJ146" s="14" t="s">
        <v>83</v>
      </c>
      <c r="BK146" s="196">
        <f t="shared" si="19"/>
        <v>0</v>
      </c>
      <c r="BL146" s="14" t="s">
        <v>135</v>
      </c>
      <c r="BM146" s="195" t="s">
        <v>205</v>
      </c>
    </row>
    <row r="147" spans="1:65" s="2" customFormat="1" ht="16.5" customHeight="1">
      <c r="A147" s="31"/>
      <c r="B147" s="32"/>
      <c r="C147" s="197" t="s">
        <v>206</v>
      </c>
      <c r="D147" s="197" t="s">
        <v>132</v>
      </c>
      <c r="E147" s="198" t="s">
        <v>207</v>
      </c>
      <c r="F147" s="199" t="s">
        <v>208</v>
      </c>
      <c r="G147" s="200" t="s">
        <v>142</v>
      </c>
      <c r="H147" s="201">
        <v>150</v>
      </c>
      <c r="I147" s="202"/>
      <c r="J147" s="203">
        <f t="shared" si="10"/>
        <v>0</v>
      </c>
      <c r="K147" s="199" t="s">
        <v>128</v>
      </c>
      <c r="L147" s="36"/>
      <c r="M147" s="204" t="s">
        <v>1</v>
      </c>
      <c r="N147" s="205" t="s">
        <v>40</v>
      </c>
      <c r="O147" s="68"/>
      <c r="P147" s="193">
        <f t="shared" si="11"/>
        <v>0</v>
      </c>
      <c r="Q147" s="193">
        <v>0</v>
      </c>
      <c r="R147" s="193">
        <f t="shared" si="12"/>
        <v>0</v>
      </c>
      <c r="S147" s="193">
        <v>0</v>
      </c>
      <c r="T147" s="194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5" t="s">
        <v>135</v>
      </c>
      <c r="AT147" s="195" t="s">
        <v>132</v>
      </c>
      <c r="AU147" s="195" t="s">
        <v>85</v>
      </c>
      <c r="AY147" s="14" t="s">
        <v>121</v>
      </c>
      <c r="BE147" s="196">
        <f t="shared" si="14"/>
        <v>0</v>
      </c>
      <c r="BF147" s="196">
        <f t="shared" si="15"/>
        <v>0</v>
      </c>
      <c r="BG147" s="196">
        <f t="shared" si="16"/>
        <v>0</v>
      </c>
      <c r="BH147" s="196">
        <f t="shared" si="17"/>
        <v>0</v>
      </c>
      <c r="BI147" s="196">
        <f t="shared" si="18"/>
        <v>0</v>
      </c>
      <c r="BJ147" s="14" t="s">
        <v>83</v>
      </c>
      <c r="BK147" s="196">
        <f t="shared" si="19"/>
        <v>0</v>
      </c>
      <c r="BL147" s="14" t="s">
        <v>135</v>
      </c>
      <c r="BM147" s="195" t="s">
        <v>209</v>
      </c>
    </row>
    <row r="148" spans="1:65" s="2" customFormat="1" ht="24.2" customHeight="1">
      <c r="A148" s="31"/>
      <c r="B148" s="32"/>
      <c r="C148" s="183" t="s">
        <v>7</v>
      </c>
      <c r="D148" s="183" t="s">
        <v>124</v>
      </c>
      <c r="E148" s="184" t="s">
        <v>210</v>
      </c>
      <c r="F148" s="185" t="s">
        <v>211</v>
      </c>
      <c r="G148" s="186" t="s">
        <v>142</v>
      </c>
      <c r="H148" s="187">
        <v>150</v>
      </c>
      <c r="I148" s="188"/>
      <c r="J148" s="189">
        <f t="shared" si="10"/>
        <v>0</v>
      </c>
      <c r="K148" s="185" t="s">
        <v>128</v>
      </c>
      <c r="L148" s="190"/>
      <c r="M148" s="191" t="s">
        <v>1</v>
      </c>
      <c r="N148" s="192" t="s">
        <v>40</v>
      </c>
      <c r="O148" s="68"/>
      <c r="P148" s="193">
        <f t="shared" si="11"/>
        <v>0</v>
      </c>
      <c r="Q148" s="193">
        <v>0</v>
      </c>
      <c r="R148" s="193">
        <f t="shared" si="12"/>
        <v>0</v>
      </c>
      <c r="S148" s="193">
        <v>0</v>
      </c>
      <c r="T148" s="194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5" t="s">
        <v>151</v>
      </c>
      <c r="AT148" s="195" t="s">
        <v>124</v>
      </c>
      <c r="AU148" s="195" t="s">
        <v>85</v>
      </c>
      <c r="AY148" s="14" t="s">
        <v>121</v>
      </c>
      <c r="BE148" s="196">
        <f t="shared" si="14"/>
        <v>0</v>
      </c>
      <c r="BF148" s="196">
        <f t="shared" si="15"/>
        <v>0</v>
      </c>
      <c r="BG148" s="196">
        <f t="shared" si="16"/>
        <v>0</v>
      </c>
      <c r="BH148" s="196">
        <f t="shared" si="17"/>
        <v>0</v>
      </c>
      <c r="BI148" s="196">
        <f t="shared" si="18"/>
        <v>0</v>
      </c>
      <c r="BJ148" s="14" t="s">
        <v>83</v>
      </c>
      <c r="BK148" s="196">
        <f t="shared" si="19"/>
        <v>0</v>
      </c>
      <c r="BL148" s="14" t="s">
        <v>151</v>
      </c>
      <c r="BM148" s="195" t="s">
        <v>212</v>
      </c>
    </row>
    <row r="149" spans="1:65" s="2" customFormat="1" ht="21.75" customHeight="1">
      <c r="A149" s="31"/>
      <c r="B149" s="32"/>
      <c r="C149" s="197" t="s">
        <v>213</v>
      </c>
      <c r="D149" s="197" t="s">
        <v>132</v>
      </c>
      <c r="E149" s="198" t="s">
        <v>214</v>
      </c>
      <c r="F149" s="199" t="s">
        <v>215</v>
      </c>
      <c r="G149" s="200" t="s">
        <v>142</v>
      </c>
      <c r="H149" s="201">
        <v>31</v>
      </c>
      <c r="I149" s="202"/>
      <c r="J149" s="203">
        <f t="shared" si="10"/>
        <v>0</v>
      </c>
      <c r="K149" s="199" t="s">
        <v>128</v>
      </c>
      <c r="L149" s="36"/>
      <c r="M149" s="204" t="s">
        <v>1</v>
      </c>
      <c r="N149" s="205" t="s">
        <v>40</v>
      </c>
      <c r="O149" s="68"/>
      <c r="P149" s="193">
        <f t="shared" si="11"/>
        <v>0</v>
      </c>
      <c r="Q149" s="193">
        <v>0</v>
      </c>
      <c r="R149" s="193">
        <f t="shared" si="12"/>
        <v>0</v>
      </c>
      <c r="S149" s="193">
        <v>0</v>
      </c>
      <c r="T149" s="194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5" t="s">
        <v>135</v>
      </c>
      <c r="AT149" s="195" t="s">
        <v>132</v>
      </c>
      <c r="AU149" s="195" t="s">
        <v>85</v>
      </c>
      <c r="AY149" s="14" t="s">
        <v>121</v>
      </c>
      <c r="BE149" s="196">
        <f t="shared" si="14"/>
        <v>0</v>
      </c>
      <c r="BF149" s="196">
        <f t="shared" si="15"/>
        <v>0</v>
      </c>
      <c r="BG149" s="196">
        <f t="shared" si="16"/>
        <v>0</v>
      </c>
      <c r="BH149" s="196">
        <f t="shared" si="17"/>
        <v>0</v>
      </c>
      <c r="BI149" s="196">
        <f t="shared" si="18"/>
        <v>0</v>
      </c>
      <c r="BJ149" s="14" t="s">
        <v>83</v>
      </c>
      <c r="BK149" s="196">
        <f t="shared" si="19"/>
        <v>0</v>
      </c>
      <c r="BL149" s="14" t="s">
        <v>135</v>
      </c>
      <c r="BM149" s="195" t="s">
        <v>216</v>
      </c>
    </row>
    <row r="150" spans="1:65" s="2" customFormat="1" ht="16.5" customHeight="1">
      <c r="A150" s="31"/>
      <c r="B150" s="32"/>
      <c r="C150" s="183" t="s">
        <v>217</v>
      </c>
      <c r="D150" s="183" t="s">
        <v>124</v>
      </c>
      <c r="E150" s="184" t="s">
        <v>218</v>
      </c>
      <c r="F150" s="185" t="s">
        <v>219</v>
      </c>
      <c r="G150" s="186" t="s">
        <v>142</v>
      </c>
      <c r="H150" s="187">
        <v>16</v>
      </c>
      <c r="I150" s="188"/>
      <c r="J150" s="189">
        <f t="shared" si="10"/>
        <v>0</v>
      </c>
      <c r="K150" s="185" t="s">
        <v>128</v>
      </c>
      <c r="L150" s="190"/>
      <c r="M150" s="191" t="s">
        <v>1</v>
      </c>
      <c r="N150" s="192" t="s">
        <v>40</v>
      </c>
      <c r="O150" s="68"/>
      <c r="P150" s="193">
        <f t="shared" si="11"/>
        <v>0</v>
      </c>
      <c r="Q150" s="193">
        <v>0</v>
      </c>
      <c r="R150" s="193">
        <f t="shared" si="12"/>
        <v>0</v>
      </c>
      <c r="S150" s="193">
        <v>0</v>
      </c>
      <c r="T150" s="194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5" t="s">
        <v>151</v>
      </c>
      <c r="AT150" s="195" t="s">
        <v>124</v>
      </c>
      <c r="AU150" s="195" t="s">
        <v>85</v>
      </c>
      <c r="AY150" s="14" t="s">
        <v>121</v>
      </c>
      <c r="BE150" s="196">
        <f t="shared" si="14"/>
        <v>0</v>
      </c>
      <c r="BF150" s="196">
        <f t="shared" si="15"/>
        <v>0</v>
      </c>
      <c r="BG150" s="196">
        <f t="shared" si="16"/>
        <v>0</v>
      </c>
      <c r="BH150" s="196">
        <f t="shared" si="17"/>
        <v>0</v>
      </c>
      <c r="BI150" s="196">
        <f t="shared" si="18"/>
        <v>0</v>
      </c>
      <c r="BJ150" s="14" t="s">
        <v>83</v>
      </c>
      <c r="BK150" s="196">
        <f t="shared" si="19"/>
        <v>0</v>
      </c>
      <c r="BL150" s="14" t="s">
        <v>151</v>
      </c>
      <c r="BM150" s="195" t="s">
        <v>220</v>
      </c>
    </row>
    <row r="151" spans="1:65" s="2" customFormat="1" ht="24.2" customHeight="1">
      <c r="A151" s="31"/>
      <c r="B151" s="32"/>
      <c r="C151" s="183" t="s">
        <v>221</v>
      </c>
      <c r="D151" s="183" t="s">
        <v>124</v>
      </c>
      <c r="E151" s="184" t="s">
        <v>222</v>
      </c>
      <c r="F151" s="185" t="s">
        <v>223</v>
      </c>
      <c r="G151" s="186" t="s">
        <v>142</v>
      </c>
      <c r="H151" s="187">
        <v>15</v>
      </c>
      <c r="I151" s="188"/>
      <c r="J151" s="189">
        <f t="shared" si="10"/>
        <v>0</v>
      </c>
      <c r="K151" s="185" t="s">
        <v>128</v>
      </c>
      <c r="L151" s="190"/>
      <c r="M151" s="191" t="s">
        <v>1</v>
      </c>
      <c r="N151" s="192" t="s">
        <v>40</v>
      </c>
      <c r="O151" s="68"/>
      <c r="P151" s="193">
        <f t="shared" si="11"/>
        <v>0</v>
      </c>
      <c r="Q151" s="193">
        <v>0</v>
      </c>
      <c r="R151" s="193">
        <f t="shared" si="12"/>
        <v>0</v>
      </c>
      <c r="S151" s="193">
        <v>0</v>
      </c>
      <c r="T151" s="194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5" t="s">
        <v>151</v>
      </c>
      <c r="AT151" s="195" t="s">
        <v>124</v>
      </c>
      <c r="AU151" s="195" t="s">
        <v>85</v>
      </c>
      <c r="AY151" s="14" t="s">
        <v>121</v>
      </c>
      <c r="BE151" s="196">
        <f t="shared" si="14"/>
        <v>0</v>
      </c>
      <c r="BF151" s="196">
        <f t="shared" si="15"/>
        <v>0</v>
      </c>
      <c r="BG151" s="196">
        <f t="shared" si="16"/>
        <v>0</v>
      </c>
      <c r="BH151" s="196">
        <f t="shared" si="17"/>
        <v>0</v>
      </c>
      <c r="BI151" s="196">
        <f t="shared" si="18"/>
        <v>0</v>
      </c>
      <c r="BJ151" s="14" t="s">
        <v>83</v>
      </c>
      <c r="BK151" s="196">
        <f t="shared" si="19"/>
        <v>0</v>
      </c>
      <c r="BL151" s="14" t="s">
        <v>151</v>
      </c>
      <c r="BM151" s="195" t="s">
        <v>224</v>
      </c>
    </row>
    <row r="152" spans="1:65" s="2" customFormat="1" ht="21.75" customHeight="1">
      <c r="A152" s="31"/>
      <c r="B152" s="32"/>
      <c r="C152" s="197" t="s">
        <v>225</v>
      </c>
      <c r="D152" s="197" t="s">
        <v>132</v>
      </c>
      <c r="E152" s="198" t="s">
        <v>226</v>
      </c>
      <c r="F152" s="199" t="s">
        <v>227</v>
      </c>
      <c r="G152" s="200" t="s">
        <v>150</v>
      </c>
      <c r="H152" s="201">
        <v>120</v>
      </c>
      <c r="I152" s="202"/>
      <c r="J152" s="203">
        <f t="shared" si="10"/>
        <v>0</v>
      </c>
      <c r="K152" s="199" t="s">
        <v>128</v>
      </c>
      <c r="L152" s="36"/>
      <c r="M152" s="204" t="s">
        <v>1</v>
      </c>
      <c r="N152" s="205" t="s">
        <v>40</v>
      </c>
      <c r="O152" s="68"/>
      <c r="P152" s="193">
        <f t="shared" si="11"/>
        <v>0</v>
      </c>
      <c r="Q152" s="193">
        <v>0</v>
      </c>
      <c r="R152" s="193">
        <f t="shared" si="12"/>
        <v>0</v>
      </c>
      <c r="S152" s="193">
        <v>0</v>
      </c>
      <c r="T152" s="194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5" t="s">
        <v>135</v>
      </c>
      <c r="AT152" s="195" t="s">
        <v>132</v>
      </c>
      <c r="AU152" s="195" t="s">
        <v>85</v>
      </c>
      <c r="AY152" s="14" t="s">
        <v>121</v>
      </c>
      <c r="BE152" s="196">
        <f t="shared" si="14"/>
        <v>0</v>
      </c>
      <c r="BF152" s="196">
        <f t="shared" si="15"/>
        <v>0</v>
      </c>
      <c r="BG152" s="196">
        <f t="shared" si="16"/>
        <v>0</v>
      </c>
      <c r="BH152" s="196">
        <f t="shared" si="17"/>
        <v>0</v>
      </c>
      <c r="BI152" s="196">
        <f t="shared" si="18"/>
        <v>0</v>
      </c>
      <c r="BJ152" s="14" t="s">
        <v>83</v>
      </c>
      <c r="BK152" s="196">
        <f t="shared" si="19"/>
        <v>0</v>
      </c>
      <c r="BL152" s="14" t="s">
        <v>135</v>
      </c>
      <c r="BM152" s="195" t="s">
        <v>228</v>
      </c>
    </row>
    <row r="153" spans="1:65" s="2" customFormat="1" ht="24.2" customHeight="1">
      <c r="A153" s="31"/>
      <c r="B153" s="32"/>
      <c r="C153" s="183" t="s">
        <v>229</v>
      </c>
      <c r="D153" s="183" t="s">
        <v>124</v>
      </c>
      <c r="E153" s="184" t="s">
        <v>230</v>
      </c>
      <c r="F153" s="185" t="s">
        <v>231</v>
      </c>
      <c r="G153" s="186" t="s">
        <v>150</v>
      </c>
      <c r="H153" s="187">
        <v>120</v>
      </c>
      <c r="I153" s="188"/>
      <c r="J153" s="189">
        <f t="shared" si="10"/>
        <v>0</v>
      </c>
      <c r="K153" s="185" t="s">
        <v>128</v>
      </c>
      <c r="L153" s="190"/>
      <c r="M153" s="191" t="s">
        <v>1</v>
      </c>
      <c r="N153" s="192" t="s">
        <v>40</v>
      </c>
      <c r="O153" s="68"/>
      <c r="P153" s="193">
        <f t="shared" si="11"/>
        <v>0</v>
      </c>
      <c r="Q153" s="193">
        <v>0</v>
      </c>
      <c r="R153" s="193">
        <f t="shared" si="12"/>
        <v>0</v>
      </c>
      <c r="S153" s="193">
        <v>0</v>
      </c>
      <c r="T153" s="194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5" t="s">
        <v>151</v>
      </c>
      <c r="AT153" s="195" t="s">
        <v>124</v>
      </c>
      <c r="AU153" s="195" t="s">
        <v>85</v>
      </c>
      <c r="AY153" s="14" t="s">
        <v>121</v>
      </c>
      <c r="BE153" s="196">
        <f t="shared" si="14"/>
        <v>0</v>
      </c>
      <c r="BF153" s="196">
        <f t="shared" si="15"/>
        <v>0</v>
      </c>
      <c r="BG153" s="196">
        <f t="shared" si="16"/>
        <v>0</v>
      </c>
      <c r="BH153" s="196">
        <f t="shared" si="17"/>
        <v>0</v>
      </c>
      <c r="BI153" s="196">
        <f t="shared" si="18"/>
        <v>0</v>
      </c>
      <c r="BJ153" s="14" t="s">
        <v>83</v>
      </c>
      <c r="BK153" s="196">
        <f t="shared" si="19"/>
        <v>0</v>
      </c>
      <c r="BL153" s="14" t="s">
        <v>151</v>
      </c>
      <c r="BM153" s="195" t="s">
        <v>232</v>
      </c>
    </row>
    <row r="154" spans="1:65" s="2" customFormat="1" ht="16.5" customHeight="1">
      <c r="A154" s="31"/>
      <c r="B154" s="32"/>
      <c r="C154" s="197" t="s">
        <v>233</v>
      </c>
      <c r="D154" s="197" t="s">
        <v>132</v>
      </c>
      <c r="E154" s="198" t="s">
        <v>234</v>
      </c>
      <c r="F154" s="199" t="s">
        <v>235</v>
      </c>
      <c r="G154" s="200" t="s">
        <v>142</v>
      </c>
      <c r="H154" s="201">
        <v>12</v>
      </c>
      <c r="I154" s="202"/>
      <c r="J154" s="203">
        <f t="shared" si="10"/>
        <v>0</v>
      </c>
      <c r="K154" s="199" t="s">
        <v>128</v>
      </c>
      <c r="L154" s="36"/>
      <c r="M154" s="204" t="s">
        <v>1</v>
      </c>
      <c r="N154" s="205" t="s">
        <v>40</v>
      </c>
      <c r="O154" s="68"/>
      <c r="P154" s="193">
        <f t="shared" si="11"/>
        <v>0</v>
      </c>
      <c r="Q154" s="193">
        <v>0</v>
      </c>
      <c r="R154" s="193">
        <f t="shared" si="12"/>
        <v>0</v>
      </c>
      <c r="S154" s="193">
        <v>0</v>
      </c>
      <c r="T154" s="194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5" t="s">
        <v>135</v>
      </c>
      <c r="AT154" s="195" t="s">
        <v>132</v>
      </c>
      <c r="AU154" s="195" t="s">
        <v>85</v>
      </c>
      <c r="AY154" s="14" t="s">
        <v>121</v>
      </c>
      <c r="BE154" s="196">
        <f t="shared" si="14"/>
        <v>0</v>
      </c>
      <c r="BF154" s="196">
        <f t="shared" si="15"/>
        <v>0</v>
      </c>
      <c r="BG154" s="196">
        <f t="shared" si="16"/>
        <v>0</v>
      </c>
      <c r="BH154" s="196">
        <f t="shared" si="17"/>
        <v>0</v>
      </c>
      <c r="BI154" s="196">
        <f t="shared" si="18"/>
        <v>0</v>
      </c>
      <c r="BJ154" s="14" t="s">
        <v>83</v>
      </c>
      <c r="BK154" s="196">
        <f t="shared" si="19"/>
        <v>0</v>
      </c>
      <c r="BL154" s="14" t="s">
        <v>135</v>
      </c>
      <c r="BM154" s="195" t="s">
        <v>236</v>
      </c>
    </row>
    <row r="155" spans="1:65" s="2" customFormat="1" ht="16.5" customHeight="1">
      <c r="A155" s="31"/>
      <c r="B155" s="32"/>
      <c r="C155" s="183" t="s">
        <v>237</v>
      </c>
      <c r="D155" s="183" t="s">
        <v>124</v>
      </c>
      <c r="E155" s="184" t="s">
        <v>238</v>
      </c>
      <c r="F155" s="185" t="s">
        <v>239</v>
      </c>
      <c r="G155" s="186" t="s">
        <v>142</v>
      </c>
      <c r="H155" s="187">
        <v>12</v>
      </c>
      <c r="I155" s="188"/>
      <c r="J155" s="189">
        <f t="shared" si="10"/>
        <v>0</v>
      </c>
      <c r="K155" s="185" t="s">
        <v>128</v>
      </c>
      <c r="L155" s="190"/>
      <c r="M155" s="191" t="s">
        <v>1</v>
      </c>
      <c r="N155" s="192" t="s">
        <v>40</v>
      </c>
      <c r="O155" s="68"/>
      <c r="P155" s="193">
        <f t="shared" si="11"/>
        <v>0</v>
      </c>
      <c r="Q155" s="193">
        <v>0</v>
      </c>
      <c r="R155" s="193">
        <f t="shared" si="12"/>
        <v>0</v>
      </c>
      <c r="S155" s="193">
        <v>0</v>
      </c>
      <c r="T155" s="194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5" t="s">
        <v>151</v>
      </c>
      <c r="AT155" s="195" t="s">
        <v>124</v>
      </c>
      <c r="AU155" s="195" t="s">
        <v>85</v>
      </c>
      <c r="AY155" s="14" t="s">
        <v>121</v>
      </c>
      <c r="BE155" s="196">
        <f t="shared" si="14"/>
        <v>0</v>
      </c>
      <c r="BF155" s="196">
        <f t="shared" si="15"/>
        <v>0</v>
      </c>
      <c r="BG155" s="196">
        <f t="shared" si="16"/>
        <v>0</v>
      </c>
      <c r="BH155" s="196">
        <f t="shared" si="17"/>
        <v>0</v>
      </c>
      <c r="BI155" s="196">
        <f t="shared" si="18"/>
        <v>0</v>
      </c>
      <c r="BJ155" s="14" t="s">
        <v>83</v>
      </c>
      <c r="BK155" s="196">
        <f t="shared" si="19"/>
        <v>0</v>
      </c>
      <c r="BL155" s="14" t="s">
        <v>151</v>
      </c>
      <c r="BM155" s="195" t="s">
        <v>240</v>
      </c>
    </row>
    <row r="156" spans="1:65" s="2" customFormat="1" ht="24.2" customHeight="1">
      <c r="A156" s="31"/>
      <c r="B156" s="32"/>
      <c r="C156" s="197" t="s">
        <v>241</v>
      </c>
      <c r="D156" s="197" t="s">
        <v>132</v>
      </c>
      <c r="E156" s="198" t="s">
        <v>242</v>
      </c>
      <c r="F156" s="199" t="s">
        <v>243</v>
      </c>
      <c r="G156" s="200" t="s">
        <v>142</v>
      </c>
      <c r="H156" s="201">
        <v>8</v>
      </c>
      <c r="I156" s="202"/>
      <c r="J156" s="203">
        <f t="shared" si="10"/>
        <v>0</v>
      </c>
      <c r="K156" s="199" t="s">
        <v>128</v>
      </c>
      <c r="L156" s="36"/>
      <c r="M156" s="204" t="s">
        <v>1</v>
      </c>
      <c r="N156" s="205" t="s">
        <v>40</v>
      </c>
      <c r="O156" s="68"/>
      <c r="P156" s="193">
        <f t="shared" si="11"/>
        <v>0</v>
      </c>
      <c r="Q156" s="193">
        <v>0</v>
      </c>
      <c r="R156" s="193">
        <f t="shared" si="12"/>
        <v>0</v>
      </c>
      <c r="S156" s="193">
        <v>0</v>
      </c>
      <c r="T156" s="194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5" t="s">
        <v>135</v>
      </c>
      <c r="AT156" s="195" t="s">
        <v>132</v>
      </c>
      <c r="AU156" s="195" t="s">
        <v>85</v>
      </c>
      <c r="AY156" s="14" t="s">
        <v>121</v>
      </c>
      <c r="BE156" s="196">
        <f t="shared" si="14"/>
        <v>0</v>
      </c>
      <c r="BF156" s="196">
        <f t="shared" si="15"/>
        <v>0</v>
      </c>
      <c r="BG156" s="196">
        <f t="shared" si="16"/>
        <v>0</v>
      </c>
      <c r="BH156" s="196">
        <f t="shared" si="17"/>
        <v>0</v>
      </c>
      <c r="BI156" s="196">
        <f t="shared" si="18"/>
        <v>0</v>
      </c>
      <c r="BJ156" s="14" t="s">
        <v>83</v>
      </c>
      <c r="BK156" s="196">
        <f t="shared" si="19"/>
        <v>0</v>
      </c>
      <c r="BL156" s="14" t="s">
        <v>135</v>
      </c>
      <c r="BM156" s="195" t="s">
        <v>244</v>
      </c>
    </row>
    <row r="157" spans="1:65" s="2" customFormat="1" ht="24.2" customHeight="1">
      <c r="A157" s="31"/>
      <c r="B157" s="32"/>
      <c r="C157" s="183" t="s">
        <v>245</v>
      </c>
      <c r="D157" s="183" t="s">
        <v>124</v>
      </c>
      <c r="E157" s="184" t="s">
        <v>246</v>
      </c>
      <c r="F157" s="185" t="s">
        <v>247</v>
      </c>
      <c r="G157" s="186" t="s">
        <v>142</v>
      </c>
      <c r="H157" s="187">
        <v>7</v>
      </c>
      <c r="I157" s="188"/>
      <c r="J157" s="189">
        <f t="shared" si="10"/>
        <v>0</v>
      </c>
      <c r="K157" s="185" t="s">
        <v>128</v>
      </c>
      <c r="L157" s="190"/>
      <c r="M157" s="191" t="s">
        <v>1</v>
      </c>
      <c r="N157" s="192" t="s">
        <v>40</v>
      </c>
      <c r="O157" s="68"/>
      <c r="P157" s="193">
        <f t="shared" si="11"/>
        <v>0</v>
      </c>
      <c r="Q157" s="193">
        <v>0</v>
      </c>
      <c r="R157" s="193">
        <f t="shared" si="12"/>
        <v>0</v>
      </c>
      <c r="S157" s="193">
        <v>0</v>
      </c>
      <c r="T157" s="194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5" t="s">
        <v>151</v>
      </c>
      <c r="AT157" s="195" t="s">
        <v>124</v>
      </c>
      <c r="AU157" s="195" t="s">
        <v>85</v>
      </c>
      <c r="AY157" s="14" t="s">
        <v>121</v>
      </c>
      <c r="BE157" s="196">
        <f t="shared" si="14"/>
        <v>0</v>
      </c>
      <c r="BF157" s="196">
        <f t="shared" si="15"/>
        <v>0</v>
      </c>
      <c r="BG157" s="196">
        <f t="shared" si="16"/>
        <v>0</v>
      </c>
      <c r="BH157" s="196">
        <f t="shared" si="17"/>
        <v>0</v>
      </c>
      <c r="BI157" s="196">
        <f t="shared" si="18"/>
        <v>0</v>
      </c>
      <c r="BJ157" s="14" t="s">
        <v>83</v>
      </c>
      <c r="BK157" s="196">
        <f t="shared" si="19"/>
        <v>0</v>
      </c>
      <c r="BL157" s="14" t="s">
        <v>151</v>
      </c>
      <c r="BM157" s="195" t="s">
        <v>248</v>
      </c>
    </row>
    <row r="158" spans="1:65" s="2" customFormat="1" ht="24.2" customHeight="1">
      <c r="A158" s="31"/>
      <c r="B158" s="32"/>
      <c r="C158" s="183" t="s">
        <v>249</v>
      </c>
      <c r="D158" s="183" t="s">
        <v>124</v>
      </c>
      <c r="E158" s="184" t="s">
        <v>250</v>
      </c>
      <c r="F158" s="185" t="s">
        <v>251</v>
      </c>
      <c r="G158" s="186" t="s">
        <v>142</v>
      </c>
      <c r="H158" s="187">
        <v>1</v>
      </c>
      <c r="I158" s="188"/>
      <c r="J158" s="189">
        <f t="shared" si="10"/>
        <v>0</v>
      </c>
      <c r="K158" s="185" t="s">
        <v>128</v>
      </c>
      <c r="L158" s="190"/>
      <c r="M158" s="191" t="s">
        <v>1</v>
      </c>
      <c r="N158" s="192" t="s">
        <v>40</v>
      </c>
      <c r="O158" s="68"/>
      <c r="P158" s="193">
        <f t="shared" si="11"/>
        <v>0</v>
      </c>
      <c r="Q158" s="193">
        <v>0</v>
      </c>
      <c r="R158" s="193">
        <f t="shared" si="12"/>
        <v>0</v>
      </c>
      <c r="S158" s="193">
        <v>0</v>
      </c>
      <c r="T158" s="194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5" t="s">
        <v>151</v>
      </c>
      <c r="AT158" s="195" t="s">
        <v>124</v>
      </c>
      <c r="AU158" s="195" t="s">
        <v>85</v>
      </c>
      <c r="AY158" s="14" t="s">
        <v>121</v>
      </c>
      <c r="BE158" s="196">
        <f t="shared" si="14"/>
        <v>0</v>
      </c>
      <c r="BF158" s="196">
        <f t="shared" si="15"/>
        <v>0</v>
      </c>
      <c r="BG158" s="196">
        <f t="shared" si="16"/>
        <v>0</v>
      </c>
      <c r="BH158" s="196">
        <f t="shared" si="17"/>
        <v>0</v>
      </c>
      <c r="BI158" s="196">
        <f t="shared" si="18"/>
        <v>0</v>
      </c>
      <c r="BJ158" s="14" t="s">
        <v>83</v>
      </c>
      <c r="BK158" s="196">
        <f t="shared" si="19"/>
        <v>0</v>
      </c>
      <c r="BL158" s="14" t="s">
        <v>151</v>
      </c>
      <c r="BM158" s="195" t="s">
        <v>252</v>
      </c>
    </row>
    <row r="159" spans="1:65" s="2" customFormat="1" ht="16.5" customHeight="1">
      <c r="A159" s="31"/>
      <c r="B159" s="32"/>
      <c r="C159" s="197" t="s">
        <v>253</v>
      </c>
      <c r="D159" s="197" t="s">
        <v>132</v>
      </c>
      <c r="E159" s="198" t="s">
        <v>254</v>
      </c>
      <c r="F159" s="199" t="s">
        <v>255</v>
      </c>
      <c r="G159" s="200" t="s">
        <v>142</v>
      </c>
      <c r="H159" s="201">
        <v>29</v>
      </c>
      <c r="I159" s="202"/>
      <c r="J159" s="203">
        <f t="shared" si="10"/>
        <v>0</v>
      </c>
      <c r="K159" s="199" t="s">
        <v>128</v>
      </c>
      <c r="L159" s="36"/>
      <c r="M159" s="204" t="s">
        <v>1</v>
      </c>
      <c r="N159" s="205" t="s">
        <v>40</v>
      </c>
      <c r="O159" s="68"/>
      <c r="P159" s="193">
        <f t="shared" si="11"/>
        <v>0</v>
      </c>
      <c r="Q159" s="193">
        <v>0</v>
      </c>
      <c r="R159" s="193">
        <f t="shared" si="12"/>
        <v>0</v>
      </c>
      <c r="S159" s="193">
        <v>0</v>
      </c>
      <c r="T159" s="194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5" t="s">
        <v>135</v>
      </c>
      <c r="AT159" s="195" t="s">
        <v>132</v>
      </c>
      <c r="AU159" s="195" t="s">
        <v>85</v>
      </c>
      <c r="AY159" s="14" t="s">
        <v>121</v>
      </c>
      <c r="BE159" s="196">
        <f t="shared" si="14"/>
        <v>0</v>
      </c>
      <c r="BF159" s="196">
        <f t="shared" si="15"/>
        <v>0</v>
      </c>
      <c r="BG159" s="196">
        <f t="shared" si="16"/>
        <v>0</v>
      </c>
      <c r="BH159" s="196">
        <f t="shared" si="17"/>
        <v>0</v>
      </c>
      <c r="BI159" s="196">
        <f t="shared" si="18"/>
        <v>0</v>
      </c>
      <c r="BJ159" s="14" t="s">
        <v>83</v>
      </c>
      <c r="BK159" s="196">
        <f t="shared" si="19"/>
        <v>0</v>
      </c>
      <c r="BL159" s="14" t="s">
        <v>135</v>
      </c>
      <c r="BM159" s="195" t="s">
        <v>256</v>
      </c>
    </row>
    <row r="160" spans="1:65" s="2" customFormat="1" ht="21.75" customHeight="1">
      <c r="A160" s="31"/>
      <c r="B160" s="32"/>
      <c r="C160" s="183" t="s">
        <v>257</v>
      </c>
      <c r="D160" s="183" t="s">
        <v>124</v>
      </c>
      <c r="E160" s="184" t="s">
        <v>258</v>
      </c>
      <c r="F160" s="185" t="s">
        <v>259</v>
      </c>
      <c r="G160" s="186" t="s">
        <v>142</v>
      </c>
      <c r="H160" s="187">
        <v>29</v>
      </c>
      <c r="I160" s="188"/>
      <c r="J160" s="189">
        <f t="shared" si="10"/>
        <v>0</v>
      </c>
      <c r="K160" s="185" t="s">
        <v>128</v>
      </c>
      <c r="L160" s="190"/>
      <c r="M160" s="191" t="s">
        <v>1</v>
      </c>
      <c r="N160" s="192" t="s">
        <v>40</v>
      </c>
      <c r="O160" s="68"/>
      <c r="P160" s="193">
        <f t="shared" si="11"/>
        <v>0</v>
      </c>
      <c r="Q160" s="193">
        <v>0</v>
      </c>
      <c r="R160" s="193">
        <f t="shared" si="12"/>
        <v>0</v>
      </c>
      <c r="S160" s="193">
        <v>0</v>
      </c>
      <c r="T160" s="194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5" t="s">
        <v>151</v>
      </c>
      <c r="AT160" s="195" t="s">
        <v>124</v>
      </c>
      <c r="AU160" s="195" t="s">
        <v>85</v>
      </c>
      <c r="AY160" s="14" t="s">
        <v>121</v>
      </c>
      <c r="BE160" s="196">
        <f t="shared" si="14"/>
        <v>0</v>
      </c>
      <c r="BF160" s="196">
        <f t="shared" si="15"/>
        <v>0</v>
      </c>
      <c r="BG160" s="196">
        <f t="shared" si="16"/>
        <v>0</v>
      </c>
      <c r="BH160" s="196">
        <f t="shared" si="17"/>
        <v>0</v>
      </c>
      <c r="BI160" s="196">
        <f t="shared" si="18"/>
        <v>0</v>
      </c>
      <c r="BJ160" s="14" t="s">
        <v>83</v>
      </c>
      <c r="BK160" s="196">
        <f t="shared" si="19"/>
        <v>0</v>
      </c>
      <c r="BL160" s="14" t="s">
        <v>151</v>
      </c>
      <c r="BM160" s="195" t="s">
        <v>260</v>
      </c>
    </row>
    <row r="161" spans="1:65" s="2" customFormat="1" ht="24.2" customHeight="1">
      <c r="A161" s="31"/>
      <c r="B161" s="32"/>
      <c r="C161" s="197" t="s">
        <v>261</v>
      </c>
      <c r="D161" s="197" t="s">
        <v>132</v>
      </c>
      <c r="E161" s="198" t="s">
        <v>262</v>
      </c>
      <c r="F161" s="199" t="s">
        <v>263</v>
      </c>
      <c r="G161" s="200" t="s">
        <v>142</v>
      </c>
      <c r="H161" s="201">
        <v>3</v>
      </c>
      <c r="I161" s="202"/>
      <c r="J161" s="203">
        <f t="shared" si="10"/>
        <v>0</v>
      </c>
      <c r="K161" s="199" t="s">
        <v>128</v>
      </c>
      <c r="L161" s="36"/>
      <c r="M161" s="204" t="s">
        <v>1</v>
      </c>
      <c r="N161" s="205" t="s">
        <v>40</v>
      </c>
      <c r="O161" s="68"/>
      <c r="P161" s="193">
        <f t="shared" si="11"/>
        <v>0</v>
      </c>
      <c r="Q161" s="193">
        <v>0</v>
      </c>
      <c r="R161" s="193">
        <f t="shared" si="12"/>
        <v>0</v>
      </c>
      <c r="S161" s="193">
        <v>0</v>
      </c>
      <c r="T161" s="194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5" t="s">
        <v>135</v>
      </c>
      <c r="AT161" s="195" t="s">
        <v>132</v>
      </c>
      <c r="AU161" s="195" t="s">
        <v>85</v>
      </c>
      <c r="AY161" s="14" t="s">
        <v>121</v>
      </c>
      <c r="BE161" s="196">
        <f t="shared" si="14"/>
        <v>0</v>
      </c>
      <c r="BF161" s="196">
        <f t="shared" si="15"/>
        <v>0</v>
      </c>
      <c r="BG161" s="196">
        <f t="shared" si="16"/>
        <v>0</v>
      </c>
      <c r="BH161" s="196">
        <f t="shared" si="17"/>
        <v>0</v>
      </c>
      <c r="BI161" s="196">
        <f t="shared" si="18"/>
        <v>0</v>
      </c>
      <c r="BJ161" s="14" t="s">
        <v>83</v>
      </c>
      <c r="BK161" s="196">
        <f t="shared" si="19"/>
        <v>0</v>
      </c>
      <c r="BL161" s="14" t="s">
        <v>135</v>
      </c>
      <c r="BM161" s="195" t="s">
        <v>264</v>
      </c>
    </row>
    <row r="162" spans="1:65" s="2" customFormat="1" ht="24.2" customHeight="1">
      <c r="A162" s="31"/>
      <c r="B162" s="32"/>
      <c r="C162" s="183" t="s">
        <v>265</v>
      </c>
      <c r="D162" s="183" t="s">
        <v>124</v>
      </c>
      <c r="E162" s="184" t="s">
        <v>266</v>
      </c>
      <c r="F162" s="185" t="s">
        <v>267</v>
      </c>
      <c r="G162" s="186" t="s">
        <v>142</v>
      </c>
      <c r="H162" s="187">
        <v>3</v>
      </c>
      <c r="I162" s="188"/>
      <c r="J162" s="189">
        <f t="shared" si="10"/>
        <v>0</v>
      </c>
      <c r="K162" s="185" t="s">
        <v>128</v>
      </c>
      <c r="L162" s="190"/>
      <c r="M162" s="191" t="s">
        <v>1</v>
      </c>
      <c r="N162" s="192" t="s">
        <v>40</v>
      </c>
      <c r="O162" s="68"/>
      <c r="P162" s="193">
        <f t="shared" si="11"/>
        <v>0</v>
      </c>
      <c r="Q162" s="193">
        <v>0</v>
      </c>
      <c r="R162" s="193">
        <f t="shared" si="12"/>
        <v>0</v>
      </c>
      <c r="S162" s="193">
        <v>0</v>
      </c>
      <c r="T162" s="194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5" t="s">
        <v>151</v>
      </c>
      <c r="AT162" s="195" t="s">
        <v>124</v>
      </c>
      <c r="AU162" s="195" t="s">
        <v>85</v>
      </c>
      <c r="AY162" s="14" t="s">
        <v>121</v>
      </c>
      <c r="BE162" s="196">
        <f t="shared" si="14"/>
        <v>0</v>
      </c>
      <c r="BF162" s="196">
        <f t="shared" si="15"/>
        <v>0</v>
      </c>
      <c r="BG162" s="196">
        <f t="shared" si="16"/>
        <v>0</v>
      </c>
      <c r="BH162" s="196">
        <f t="shared" si="17"/>
        <v>0</v>
      </c>
      <c r="BI162" s="196">
        <f t="shared" si="18"/>
        <v>0</v>
      </c>
      <c r="BJ162" s="14" t="s">
        <v>83</v>
      </c>
      <c r="BK162" s="196">
        <f t="shared" si="19"/>
        <v>0</v>
      </c>
      <c r="BL162" s="14" t="s">
        <v>151</v>
      </c>
      <c r="BM162" s="195" t="s">
        <v>268</v>
      </c>
    </row>
    <row r="163" spans="1:65" s="2" customFormat="1" ht="16.5" customHeight="1">
      <c r="A163" s="31"/>
      <c r="B163" s="32"/>
      <c r="C163" s="197" t="s">
        <v>269</v>
      </c>
      <c r="D163" s="197" t="s">
        <v>132</v>
      </c>
      <c r="E163" s="198" t="s">
        <v>270</v>
      </c>
      <c r="F163" s="199" t="s">
        <v>271</v>
      </c>
      <c r="G163" s="200" t="s">
        <v>142</v>
      </c>
      <c r="H163" s="201">
        <v>2</v>
      </c>
      <c r="I163" s="202"/>
      <c r="J163" s="203">
        <f t="shared" si="10"/>
        <v>0</v>
      </c>
      <c r="K163" s="199" t="s">
        <v>128</v>
      </c>
      <c r="L163" s="36"/>
      <c r="M163" s="204" t="s">
        <v>1</v>
      </c>
      <c r="N163" s="205" t="s">
        <v>40</v>
      </c>
      <c r="O163" s="68"/>
      <c r="P163" s="193">
        <f t="shared" si="11"/>
        <v>0</v>
      </c>
      <c r="Q163" s="193">
        <v>0</v>
      </c>
      <c r="R163" s="193">
        <f t="shared" si="12"/>
        <v>0</v>
      </c>
      <c r="S163" s="193">
        <v>0</v>
      </c>
      <c r="T163" s="194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5" t="s">
        <v>135</v>
      </c>
      <c r="AT163" s="195" t="s">
        <v>132</v>
      </c>
      <c r="AU163" s="195" t="s">
        <v>85</v>
      </c>
      <c r="AY163" s="14" t="s">
        <v>121</v>
      </c>
      <c r="BE163" s="196">
        <f t="shared" si="14"/>
        <v>0</v>
      </c>
      <c r="BF163" s="196">
        <f t="shared" si="15"/>
        <v>0</v>
      </c>
      <c r="BG163" s="196">
        <f t="shared" si="16"/>
        <v>0</v>
      </c>
      <c r="BH163" s="196">
        <f t="shared" si="17"/>
        <v>0</v>
      </c>
      <c r="BI163" s="196">
        <f t="shared" si="18"/>
        <v>0</v>
      </c>
      <c r="BJ163" s="14" t="s">
        <v>83</v>
      </c>
      <c r="BK163" s="196">
        <f t="shared" si="19"/>
        <v>0</v>
      </c>
      <c r="BL163" s="14" t="s">
        <v>135</v>
      </c>
      <c r="BM163" s="195" t="s">
        <v>272</v>
      </c>
    </row>
    <row r="164" spans="1:65" s="2" customFormat="1" ht="24.2" customHeight="1">
      <c r="A164" s="31"/>
      <c r="B164" s="32"/>
      <c r="C164" s="183" t="s">
        <v>273</v>
      </c>
      <c r="D164" s="183" t="s">
        <v>124</v>
      </c>
      <c r="E164" s="184" t="s">
        <v>274</v>
      </c>
      <c r="F164" s="185" t="s">
        <v>275</v>
      </c>
      <c r="G164" s="186" t="s">
        <v>142</v>
      </c>
      <c r="H164" s="187">
        <v>2</v>
      </c>
      <c r="I164" s="188"/>
      <c r="J164" s="189">
        <f t="shared" si="10"/>
        <v>0</v>
      </c>
      <c r="K164" s="185" t="s">
        <v>128</v>
      </c>
      <c r="L164" s="190"/>
      <c r="M164" s="191" t="s">
        <v>1</v>
      </c>
      <c r="N164" s="192" t="s">
        <v>40</v>
      </c>
      <c r="O164" s="68"/>
      <c r="P164" s="193">
        <f t="shared" si="11"/>
        <v>0</v>
      </c>
      <c r="Q164" s="193">
        <v>0</v>
      </c>
      <c r="R164" s="193">
        <f t="shared" si="12"/>
        <v>0</v>
      </c>
      <c r="S164" s="193">
        <v>0</v>
      </c>
      <c r="T164" s="194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5" t="s">
        <v>151</v>
      </c>
      <c r="AT164" s="195" t="s">
        <v>124</v>
      </c>
      <c r="AU164" s="195" t="s">
        <v>85</v>
      </c>
      <c r="AY164" s="14" t="s">
        <v>121</v>
      </c>
      <c r="BE164" s="196">
        <f t="shared" si="14"/>
        <v>0</v>
      </c>
      <c r="BF164" s="196">
        <f t="shared" si="15"/>
        <v>0</v>
      </c>
      <c r="BG164" s="196">
        <f t="shared" si="16"/>
        <v>0</v>
      </c>
      <c r="BH164" s="196">
        <f t="shared" si="17"/>
        <v>0</v>
      </c>
      <c r="BI164" s="196">
        <f t="shared" si="18"/>
        <v>0</v>
      </c>
      <c r="BJ164" s="14" t="s">
        <v>83</v>
      </c>
      <c r="BK164" s="196">
        <f t="shared" si="19"/>
        <v>0</v>
      </c>
      <c r="BL164" s="14" t="s">
        <v>151</v>
      </c>
      <c r="BM164" s="195" t="s">
        <v>276</v>
      </c>
    </row>
    <row r="165" spans="1:65" s="2" customFormat="1" ht="21.75" customHeight="1">
      <c r="A165" s="31"/>
      <c r="B165" s="32"/>
      <c r="C165" s="197" t="s">
        <v>277</v>
      </c>
      <c r="D165" s="197" t="s">
        <v>132</v>
      </c>
      <c r="E165" s="198" t="s">
        <v>278</v>
      </c>
      <c r="F165" s="199" t="s">
        <v>279</v>
      </c>
      <c r="G165" s="200" t="s">
        <v>142</v>
      </c>
      <c r="H165" s="201">
        <v>7</v>
      </c>
      <c r="I165" s="202"/>
      <c r="J165" s="203">
        <f t="shared" si="10"/>
        <v>0</v>
      </c>
      <c r="K165" s="199" t="s">
        <v>128</v>
      </c>
      <c r="L165" s="36"/>
      <c r="M165" s="204" t="s">
        <v>1</v>
      </c>
      <c r="N165" s="205" t="s">
        <v>40</v>
      </c>
      <c r="O165" s="68"/>
      <c r="P165" s="193">
        <f t="shared" si="11"/>
        <v>0</v>
      </c>
      <c r="Q165" s="193">
        <v>0</v>
      </c>
      <c r="R165" s="193">
        <f t="shared" si="12"/>
        <v>0</v>
      </c>
      <c r="S165" s="193">
        <v>0</v>
      </c>
      <c r="T165" s="194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5" t="s">
        <v>135</v>
      </c>
      <c r="AT165" s="195" t="s">
        <v>132</v>
      </c>
      <c r="AU165" s="195" t="s">
        <v>85</v>
      </c>
      <c r="AY165" s="14" t="s">
        <v>121</v>
      </c>
      <c r="BE165" s="196">
        <f t="shared" si="14"/>
        <v>0</v>
      </c>
      <c r="BF165" s="196">
        <f t="shared" si="15"/>
        <v>0</v>
      </c>
      <c r="BG165" s="196">
        <f t="shared" si="16"/>
        <v>0</v>
      </c>
      <c r="BH165" s="196">
        <f t="shared" si="17"/>
        <v>0</v>
      </c>
      <c r="BI165" s="196">
        <f t="shared" si="18"/>
        <v>0</v>
      </c>
      <c r="BJ165" s="14" t="s">
        <v>83</v>
      </c>
      <c r="BK165" s="196">
        <f t="shared" si="19"/>
        <v>0</v>
      </c>
      <c r="BL165" s="14" t="s">
        <v>135</v>
      </c>
      <c r="BM165" s="195" t="s">
        <v>280</v>
      </c>
    </row>
    <row r="166" spans="1:65" s="2" customFormat="1" ht="24.2" customHeight="1">
      <c r="A166" s="31"/>
      <c r="B166" s="32"/>
      <c r="C166" s="183" t="s">
        <v>281</v>
      </c>
      <c r="D166" s="183" t="s">
        <v>124</v>
      </c>
      <c r="E166" s="184" t="s">
        <v>282</v>
      </c>
      <c r="F166" s="185" t="s">
        <v>283</v>
      </c>
      <c r="G166" s="186" t="s">
        <v>142</v>
      </c>
      <c r="H166" s="187">
        <v>7</v>
      </c>
      <c r="I166" s="188"/>
      <c r="J166" s="189">
        <f t="shared" si="10"/>
        <v>0</v>
      </c>
      <c r="K166" s="185" t="s">
        <v>128</v>
      </c>
      <c r="L166" s="190"/>
      <c r="M166" s="191" t="s">
        <v>1</v>
      </c>
      <c r="N166" s="192" t="s">
        <v>40</v>
      </c>
      <c r="O166" s="68"/>
      <c r="P166" s="193">
        <f t="shared" si="11"/>
        <v>0</v>
      </c>
      <c r="Q166" s="193">
        <v>0</v>
      </c>
      <c r="R166" s="193">
        <f t="shared" si="12"/>
        <v>0</v>
      </c>
      <c r="S166" s="193">
        <v>0</v>
      </c>
      <c r="T166" s="194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5" t="s">
        <v>151</v>
      </c>
      <c r="AT166" s="195" t="s">
        <v>124</v>
      </c>
      <c r="AU166" s="195" t="s">
        <v>85</v>
      </c>
      <c r="AY166" s="14" t="s">
        <v>121</v>
      </c>
      <c r="BE166" s="196">
        <f t="shared" si="14"/>
        <v>0</v>
      </c>
      <c r="BF166" s="196">
        <f t="shared" si="15"/>
        <v>0</v>
      </c>
      <c r="BG166" s="196">
        <f t="shared" si="16"/>
        <v>0</v>
      </c>
      <c r="BH166" s="196">
        <f t="shared" si="17"/>
        <v>0</v>
      </c>
      <c r="BI166" s="196">
        <f t="shared" si="18"/>
        <v>0</v>
      </c>
      <c r="BJ166" s="14" t="s">
        <v>83</v>
      </c>
      <c r="BK166" s="196">
        <f t="shared" si="19"/>
        <v>0</v>
      </c>
      <c r="BL166" s="14" t="s">
        <v>151</v>
      </c>
      <c r="BM166" s="195" t="s">
        <v>284</v>
      </c>
    </row>
    <row r="167" spans="1:65" s="2" customFormat="1" ht="21.75" customHeight="1">
      <c r="A167" s="31"/>
      <c r="B167" s="32"/>
      <c r="C167" s="197" t="s">
        <v>285</v>
      </c>
      <c r="D167" s="197" t="s">
        <v>132</v>
      </c>
      <c r="E167" s="198" t="s">
        <v>286</v>
      </c>
      <c r="F167" s="199" t="s">
        <v>287</v>
      </c>
      <c r="G167" s="200" t="s">
        <v>142</v>
      </c>
      <c r="H167" s="201">
        <v>6</v>
      </c>
      <c r="I167" s="202"/>
      <c r="J167" s="203">
        <f t="shared" si="10"/>
        <v>0</v>
      </c>
      <c r="K167" s="199" t="s">
        <v>128</v>
      </c>
      <c r="L167" s="36"/>
      <c r="M167" s="204" t="s">
        <v>1</v>
      </c>
      <c r="N167" s="205" t="s">
        <v>40</v>
      </c>
      <c r="O167" s="68"/>
      <c r="P167" s="193">
        <f t="shared" si="11"/>
        <v>0</v>
      </c>
      <c r="Q167" s="193">
        <v>0</v>
      </c>
      <c r="R167" s="193">
        <f t="shared" si="12"/>
        <v>0</v>
      </c>
      <c r="S167" s="193">
        <v>0</v>
      </c>
      <c r="T167" s="194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5" t="s">
        <v>135</v>
      </c>
      <c r="AT167" s="195" t="s">
        <v>132</v>
      </c>
      <c r="AU167" s="195" t="s">
        <v>85</v>
      </c>
      <c r="AY167" s="14" t="s">
        <v>121</v>
      </c>
      <c r="BE167" s="196">
        <f t="shared" si="14"/>
        <v>0</v>
      </c>
      <c r="BF167" s="196">
        <f t="shared" si="15"/>
        <v>0</v>
      </c>
      <c r="BG167" s="196">
        <f t="shared" si="16"/>
        <v>0</v>
      </c>
      <c r="BH167" s="196">
        <f t="shared" si="17"/>
        <v>0</v>
      </c>
      <c r="BI167" s="196">
        <f t="shared" si="18"/>
        <v>0</v>
      </c>
      <c r="BJ167" s="14" t="s">
        <v>83</v>
      </c>
      <c r="BK167" s="196">
        <f t="shared" si="19"/>
        <v>0</v>
      </c>
      <c r="BL167" s="14" t="s">
        <v>135</v>
      </c>
      <c r="BM167" s="195" t="s">
        <v>288</v>
      </c>
    </row>
    <row r="168" spans="1:65" s="2" customFormat="1" ht="24.2" customHeight="1">
      <c r="A168" s="31"/>
      <c r="B168" s="32"/>
      <c r="C168" s="183" t="s">
        <v>289</v>
      </c>
      <c r="D168" s="183" t="s">
        <v>124</v>
      </c>
      <c r="E168" s="184" t="s">
        <v>290</v>
      </c>
      <c r="F168" s="185" t="s">
        <v>291</v>
      </c>
      <c r="G168" s="186" t="s">
        <v>142</v>
      </c>
      <c r="H168" s="187">
        <v>6</v>
      </c>
      <c r="I168" s="188"/>
      <c r="J168" s="189">
        <f t="shared" si="10"/>
        <v>0</v>
      </c>
      <c r="K168" s="185" t="s">
        <v>128</v>
      </c>
      <c r="L168" s="190"/>
      <c r="M168" s="191" t="s">
        <v>1</v>
      </c>
      <c r="N168" s="192" t="s">
        <v>40</v>
      </c>
      <c r="O168" s="68"/>
      <c r="P168" s="193">
        <f t="shared" si="11"/>
        <v>0</v>
      </c>
      <c r="Q168" s="193">
        <v>0</v>
      </c>
      <c r="R168" s="193">
        <f t="shared" si="12"/>
        <v>0</v>
      </c>
      <c r="S168" s="193">
        <v>0</v>
      </c>
      <c r="T168" s="194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5" t="s">
        <v>151</v>
      </c>
      <c r="AT168" s="195" t="s">
        <v>124</v>
      </c>
      <c r="AU168" s="195" t="s">
        <v>85</v>
      </c>
      <c r="AY168" s="14" t="s">
        <v>121</v>
      </c>
      <c r="BE168" s="196">
        <f t="shared" si="14"/>
        <v>0</v>
      </c>
      <c r="BF168" s="196">
        <f t="shared" si="15"/>
        <v>0</v>
      </c>
      <c r="BG168" s="196">
        <f t="shared" si="16"/>
        <v>0</v>
      </c>
      <c r="BH168" s="196">
        <f t="shared" si="17"/>
        <v>0</v>
      </c>
      <c r="BI168" s="196">
        <f t="shared" si="18"/>
        <v>0</v>
      </c>
      <c r="BJ168" s="14" t="s">
        <v>83</v>
      </c>
      <c r="BK168" s="196">
        <f t="shared" si="19"/>
        <v>0</v>
      </c>
      <c r="BL168" s="14" t="s">
        <v>151</v>
      </c>
      <c r="BM168" s="195" t="s">
        <v>292</v>
      </c>
    </row>
    <row r="169" spans="1:65" s="2" customFormat="1" ht="16.5" customHeight="1">
      <c r="A169" s="31"/>
      <c r="B169" s="32"/>
      <c r="C169" s="197" t="s">
        <v>293</v>
      </c>
      <c r="D169" s="197" t="s">
        <v>132</v>
      </c>
      <c r="E169" s="198" t="s">
        <v>294</v>
      </c>
      <c r="F169" s="199" t="s">
        <v>295</v>
      </c>
      <c r="G169" s="200" t="s">
        <v>142</v>
      </c>
      <c r="H169" s="201">
        <v>8</v>
      </c>
      <c r="I169" s="202"/>
      <c r="J169" s="203">
        <f t="shared" si="10"/>
        <v>0</v>
      </c>
      <c r="K169" s="199" t="s">
        <v>128</v>
      </c>
      <c r="L169" s="36"/>
      <c r="M169" s="204" t="s">
        <v>1</v>
      </c>
      <c r="N169" s="205" t="s">
        <v>40</v>
      </c>
      <c r="O169" s="68"/>
      <c r="P169" s="193">
        <f t="shared" si="11"/>
        <v>0</v>
      </c>
      <c r="Q169" s="193">
        <v>0</v>
      </c>
      <c r="R169" s="193">
        <f t="shared" si="12"/>
        <v>0</v>
      </c>
      <c r="S169" s="193">
        <v>0</v>
      </c>
      <c r="T169" s="194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5" t="s">
        <v>135</v>
      </c>
      <c r="AT169" s="195" t="s">
        <v>132</v>
      </c>
      <c r="AU169" s="195" t="s">
        <v>85</v>
      </c>
      <c r="AY169" s="14" t="s">
        <v>121</v>
      </c>
      <c r="BE169" s="196">
        <f t="shared" si="14"/>
        <v>0</v>
      </c>
      <c r="BF169" s="196">
        <f t="shared" si="15"/>
        <v>0</v>
      </c>
      <c r="BG169" s="196">
        <f t="shared" si="16"/>
        <v>0</v>
      </c>
      <c r="BH169" s="196">
        <f t="shared" si="17"/>
        <v>0</v>
      </c>
      <c r="BI169" s="196">
        <f t="shared" si="18"/>
        <v>0</v>
      </c>
      <c r="BJ169" s="14" t="s">
        <v>83</v>
      </c>
      <c r="BK169" s="196">
        <f t="shared" si="19"/>
        <v>0</v>
      </c>
      <c r="BL169" s="14" t="s">
        <v>135</v>
      </c>
      <c r="BM169" s="195" t="s">
        <v>296</v>
      </c>
    </row>
    <row r="170" spans="1:65" s="2" customFormat="1" ht="24.2" customHeight="1">
      <c r="A170" s="31"/>
      <c r="B170" s="32"/>
      <c r="C170" s="183" t="s">
        <v>297</v>
      </c>
      <c r="D170" s="183" t="s">
        <v>124</v>
      </c>
      <c r="E170" s="184" t="s">
        <v>298</v>
      </c>
      <c r="F170" s="185" t="s">
        <v>299</v>
      </c>
      <c r="G170" s="186" t="s">
        <v>142</v>
      </c>
      <c r="H170" s="187">
        <v>8</v>
      </c>
      <c r="I170" s="188"/>
      <c r="J170" s="189">
        <f t="shared" si="10"/>
        <v>0</v>
      </c>
      <c r="K170" s="185" t="s">
        <v>128</v>
      </c>
      <c r="L170" s="190"/>
      <c r="M170" s="191" t="s">
        <v>1</v>
      </c>
      <c r="N170" s="192" t="s">
        <v>40</v>
      </c>
      <c r="O170" s="68"/>
      <c r="P170" s="193">
        <f t="shared" si="11"/>
        <v>0</v>
      </c>
      <c r="Q170" s="193">
        <v>0</v>
      </c>
      <c r="R170" s="193">
        <f t="shared" si="12"/>
        <v>0</v>
      </c>
      <c r="S170" s="193">
        <v>0</v>
      </c>
      <c r="T170" s="194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5" t="s">
        <v>151</v>
      </c>
      <c r="AT170" s="195" t="s">
        <v>124</v>
      </c>
      <c r="AU170" s="195" t="s">
        <v>85</v>
      </c>
      <c r="AY170" s="14" t="s">
        <v>121</v>
      </c>
      <c r="BE170" s="196">
        <f t="shared" si="14"/>
        <v>0</v>
      </c>
      <c r="BF170" s="196">
        <f t="shared" si="15"/>
        <v>0</v>
      </c>
      <c r="BG170" s="196">
        <f t="shared" si="16"/>
        <v>0</v>
      </c>
      <c r="BH170" s="196">
        <f t="shared" si="17"/>
        <v>0</v>
      </c>
      <c r="BI170" s="196">
        <f t="shared" si="18"/>
        <v>0</v>
      </c>
      <c r="BJ170" s="14" t="s">
        <v>83</v>
      </c>
      <c r="BK170" s="196">
        <f t="shared" si="19"/>
        <v>0</v>
      </c>
      <c r="BL170" s="14" t="s">
        <v>151</v>
      </c>
      <c r="BM170" s="195" t="s">
        <v>300</v>
      </c>
    </row>
    <row r="171" spans="1:65" s="2" customFormat="1" ht="21.75" customHeight="1">
      <c r="A171" s="31"/>
      <c r="B171" s="32"/>
      <c r="C171" s="197" t="s">
        <v>301</v>
      </c>
      <c r="D171" s="197" t="s">
        <v>132</v>
      </c>
      <c r="E171" s="198" t="s">
        <v>302</v>
      </c>
      <c r="F171" s="199" t="s">
        <v>303</v>
      </c>
      <c r="G171" s="200" t="s">
        <v>150</v>
      </c>
      <c r="H171" s="201">
        <v>348</v>
      </c>
      <c r="I171" s="202"/>
      <c r="J171" s="203">
        <f t="shared" ref="J171:J202" si="20">ROUND(I171*H171,2)</f>
        <v>0</v>
      </c>
      <c r="K171" s="199" t="s">
        <v>128</v>
      </c>
      <c r="L171" s="36"/>
      <c r="M171" s="204" t="s">
        <v>1</v>
      </c>
      <c r="N171" s="205" t="s">
        <v>40</v>
      </c>
      <c r="O171" s="68"/>
      <c r="P171" s="193">
        <f t="shared" ref="P171:P202" si="21">O171*H171</f>
        <v>0</v>
      </c>
      <c r="Q171" s="193">
        <v>0</v>
      </c>
      <c r="R171" s="193">
        <f t="shared" ref="R171:R202" si="22">Q171*H171</f>
        <v>0</v>
      </c>
      <c r="S171" s="193">
        <v>0</v>
      </c>
      <c r="T171" s="194">
        <f t="shared" ref="T171:T202" si="23"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5" t="s">
        <v>135</v>
      </c>
      <c r="AT171" s="195" t="s">
        <v>132</v>
      </c>
      <c r="AU171" s="195" t="s">
        <v>85</v>
      </c>
      <c r="AY171" s="14" t="s">
        <v>121</v>
      </c>
      <c r="BE171" s="196">
        <f t="shared" ref="BE171:BE202" si="24">IF(N171="základní",J171,0)</f>
        <v>0</v>
      </c>
      <c r="BF171" s="196">
        <f t="shared" ref="BF171:BF202" si="25">IF(N171="snížená",J171,0)</f>
        <v>0</v>
      </c>
      <c r="BG171" s="196">
        <f t="shared" ref="BG171:BG202" si="26">IF(N171="zákl. přenesená",J171,0)</f>
        <v>0</v>
      </c>
      <c r="BH171" s="196">
        <f t="shared" ref="BH171:BH202" si="27">IF(N171="sníž. přenesená",J171,0)</f>
        <v>0</v>
      </c>
      <c r="BI171" s="196">
        <f t="shared" ref="BI171:BI202" si="28">IF(N171="nulová",J171,0)</f>
        <v>0</v>
      </c>
      <c r="BJ171" s="14" t="s">
        <v>83</v>
      </c>
      <c r="BK171" s="196">
        <f t="shared" ref="BK171:BK202" si="29">ROUND(I171*H171,2)</f>
        <v>0</v>
      </c>
      <c r="BL171" s="14" t="s">
        <v>135</v>
      </c>
      <c r="BM171" s="195" t="s">
        <v>304</v>
      </c>
    </row>
    <row r="172" spans="1:65" s="2" customFormat="1" ht="16.5" customHeight="1">
      <c r="A172" s="31"/>
      <c r="B172" s="32"/>
      <c r="C172" s="197" t="s">
        <v>305</v>
      </c>
      <c r="D172" s="197" t="s">
        <v>132</v>
      </c>
      <c r="E172" s="198" t="s">
        <v>306</v>
      </c>
      <c r="F172" s="199" t="s">
        <v>307</v>
      </c>
      <c r="G172" s="200" t="s">
        <v>150</v>
      </c>
      <c r="H172" s="201">
        <v>800</v>
      </c>
      <c r="I172" s="202"/>
      <c r="J172" s="203">
        <f t="shared" si="20"/>
        <v>0</v>
      </c>
      <c r="K172" s="199" t="s">
        <v>128</v>
      </c>
      <c r="L172" s="36"/>
      <c r="M172" s="204" t="s">
        <v>1</v>
      </c>
      <c r="N172" s="205" t="s">
        <v>40</v>
      </c>
      <c r="O172" s="68"/>
      <c r="P172" s="193">
        <f t="shared" si="21"/>
        <v>0</v>
      </c>
      <c r="Q172" s="193">
        <v>0</v>
      </c>
      <c r="R172" s="193">
        <f t="shared" si="22"/>
        <v>0</v>
      </c>
      <c r="S172" s="193">
        <v>0</v>
      </c>
      <c r="T172" s="194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5" t="s">
        <v>135</v>
      </c>
      <c r="AT172" s="195" t="s">
        <v>132</v>
      </c>
      <c r="AU172" s="195" t="s">
        <v>85</v>
      </c>
      <c r="AY172" s="14" t="s">
        <v>121</v>
      </c>
      <c r="BE172" s="196">
        <f t="shared" si="24"/>
        <v>0</v>
      </c>
      <c r="BF172" s="196">
        <f t="shared" si="25"/>
        <v>0</v>
      </c>
      <c r="BG172" s="196">
        <f t="shared" si="26"/>
        <v>0</v>
      </c>
      <c r="BH172" s="196">
        <f t="shared" si="27"/>
        <v>0</v>
      </c>
      <c r="BI172" s="196">
        <f t="shared" si="28"/>
        <v>0</v>
      </c>
      <c r="BJ172" s="14" t="s">
        <v>83</v>
      </c>
      <c r="BK172" s="196">
        <f t="shared" si="29"/>
        <v>0</v>
      </c>
      <c r="BL172" s="14" t="s">
        <v>135</v>
      </c>
      <c r="BM172" s="195" t="s">
        <v>308</v>
      </c>
    </row>
    <row r="173" spans="1:65" s="2" customFormat="1" ht="33" customHeight="1">
      <c r="A173" s="31"/>
      <c r="B173" s="32"/>
      <c r="C173" s="183" t="s">
        <v>309</v>
      </c>
      <c r="D173" s="183" t="s">
        <v>124</v>
      </c>
      <c r="E173" s="184" t="s">
        <v>310</v>
      </c>
      <c r="F173" s="185" t="s">
        <v>311</v>
      </c>
      <c r="G173" s="186" t="s">
        <v>150</v>
      </c>
      <c r="H173" s="187">
        <v>1148</v>
      </c>
      <c r="I173" s="188"/>
      <c r="J173" s="189">
        <f t="shared" si="20"/>
        <v>0</v>
      </c>
      <c r="K173" s="185" t="s">
        <v>128</v>
      </c>
      <c r="L173" s="190"/>
      <c r="M173" s="191" t="s">
        <v>1</v>
      </c>
      <c r="N173" s="192" t="s">
        <v>40</v>
      </c>
      <c r="O173" s="68"/>
      <c r="P173" s="193">
        <f t="shared" si="21"/>
        <v>0</v>
      </c>
      <c r="Q173" s="193">
        <v>0</v>
      </c>
      <c r="R173" s="193">
        <f t="shared" si="22"/>
        <v>0</v>
      </c>
      <c r="S173" s="193">
        <v>0</v>
      </c>
      <c r="T173" s="194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5" t="s">
        <v>151</v>
      </c>
      <c r="AT173" s="195" t="s">
        <v>124</v>
      </c>
      <c r="AU173" s="195" t="s">
        <v>85</v>
      </c>
      <c r="AY173" s="14" t="s">
        <v>121</v>
      </c>
      <c r="BE173" s="196">
        <f t="shared" si="24"/>
        <v>0</v>
      </c>
      <c r="BF173" s="196">
        <f t="shared" si="25"/>
        <v>0</v>
      </c>
      <c r="BG173" s="196">
        <f t="shared" si="26"/>
        <v>0</v>
      </c>
      <c r="BH173" s="196">
        <f t="shared" si="27"/>
        <v>0</v>
      </c>
      <c r="BI173" s="196">
        <f t="shared" si="28"/>
        <v>0</v>
      </c>
      <c r="BJ173" s="14" t="s">
        <v>83</v>
      </c>
      <c r="BK173" s="196">
        <f t="shared" si="29"/>
        <v>0</v>
      </c>
      <c r="BL173" s="14" t="s">
        <v>151</v>
      </c>
      <c r="BM173" s="195" t="s">
        <v>312</v>
      </c>
    </row>
    <row r="174" spans="1:65" s="2" customFormat="1" ht="24.2" customHeight="1">
      <c r="A174" s="31"/>
      <c r="B174" s="32"/>
      <c r="C174" s="197" t="s">
        <v>313</v>
      </c>
      <c r="D174" s="197" t="s">
        <v>132</v>
      </c>
      <c r="E174" s="198" t="s">
        <v>314</v>
      </c>
      <c r="F174" s="199" t="s">
        <v>315</v>
      </c>
      <c r="G174" s="200" t="s">
        <v>150</v>
      </c>
      <c r="H174" s="201">
        <v>600</v>
      </c>
      <c r="I174" s="202"/>
      <c r="J174" s="203">
        <f t="shared" si="20"/>
        <v>0</v>
      </c>
      <c r="K174" s="199" t="s">
        <v>1</v>
      </c>
      <c r="L174" s="36"/>
      <c r="M174" s="204" t="s">
        <v>1</v>
      </c>
      <c r="N174" s="205" t="s">
        <v>40</v>
      </c>
      <c r="O174" s="68"/>
      <c r="P174" s="193">
        <f t="shared" si="21"/>
        <v>0</v>
      </c>
      <c r="Q174" s="193">
        <v>0</v>
      </c>
      <c r="R174" s="193">
        <f t="shared" si="22"/>
        <v>0</v>
      </c>
      <c r="S174" s="193">
        <v>0</v>
      </c>
      <c r="T174" s="194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5" t="s">
        <v>135</v>
      </c>
      <c r="AT174" s="195" t="s">
        <v>132</v>
      </c>
      <c r="AU174" s="195" t="s">
        <v>85</v>
      </c>
      <c r="AY174" s="14" t="s">
        <v>121</v>
      </c>
      <c r="BE174" s="196">
        <f t="shared" si="24"/>
        <v>0</v>
      </c>
      <c r="BF174" s="196">
        <f t="shared" si="25"/>
        <v>0</v>
      </c>
      <c r="BG174" s="196">
        <f t="shared" si="26"/>
        <v>0</v>
      </c>
      <c r="BH174" s="196">
        <f t="shared" si="27"/>
        <v>0</v>
      </c>
      <c r="BI174" s="196">
        <f t="shared" si="28"/>
        <v>0</v>
      </c>
      <c r="BJ174" s="14" t="s">
        <v>83</v>
      </c>
      <c r="BK174" s="196">
        <f t="shared" si="29"/>
        <v>0</v>
      </c>
      <c r="BL174" s="14" t="s">
        <v>135</v>
      </c>
      <c r="BM174" s="195" t="s">
        <v>316</v>
      </c>
    </row>
    <row r="175" spans="1:65" s="2" customFormat="1" ht="16.5" customHeight="1">
      <c r="A175" s="31"/>
      <c r="B175" s="32"/>
      <c r="C175" s="197" t="s">
        <v>317</v>
      </c>
      <c r="D175" s="197" t="s">
        <v>132</v>
      </c>
      <c r="E175" s="198" t="s">
        <v>318</v>
      </c>
      <c r="F175" s="199" t="s">
        <v>319</v>
      </c>
      <c r="G175" s="200" t="s">
        <v>150</v>
      </c>
      <c r="H175" s="201">
        <v>7750</v>
      </c>
      <c r="I175" s="202"/>
      <c r="J175" s="203">
        <f t="shared" si="20"/>
        <v>0</v>
      </c>
      <c r="K175" s="199" t="s">
        <v>128</v>
      </c>
      <c r="L175" s="36"/>
      <c r="M175" s="204" t="s">
        <v>1</v>
      </c>
      <c r="N175" s="205" t="s">
        <v>40</v>
      </c>
      <c r="O175" s="68"/>
      <c r="P175" s="193">
        <f t="shared" si="21"/>
        <v>0</v>
      </c>
      <c r="Q175" s="193">
        <v>0</v>
      </c>
      <c r="R175" s="193">
        <f t="shared" si="22"/>
        <v>0</v>
      </c>
      <c r="S175" s="193">
        <v>0</v>
      </c>
      <c r="T175" s="194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5" t="s">
        <v>135</v>
      </c>
      <c r="AT175" s="195" t="s">
        <v>132</v>
      </c>
      <c r="AU175" s="195" t="s">
        <v>85</v>
      </c>
      <c r="AY175" s="14" t="s">
        <v>121</v>
      </c>
      <c r="BE175" s="196">
        <f t="shared" si="24"/>
        <v>0</v>
      </c>
      <c r="BF175" s="196">
        <f t="shared" si="25"/>
        <v>0</v>
      </c>
      <c r="BG175" s="196">
        <f t="shared" si="26"/>
        <v>0</v>
      </c>
      <c r="BH175" s="196">
        <f t="shared" si="27"/>
        <v>0</v>
      </c>
      <c r="BI175" s="196">
        <f t="shared" si="28"/>
        <v>0</v>
      </c>
      <c r="BJ175" s="14" t="s">
        <v>83</v>
      </c>
      <c r="BK175" s="196">
        <f t="shared" si="29"/>
        <v>0</v>
      </c>
      <c r="BL175" s="14" t="s">
        <v>135</v>
      </c>
      <c r="BM175" s="195" t="s">
        <v>320</v>
      </c>
    </row>
    <row r="176" spans="1:65" s="2" customFormat="1" ht="24.2" customHeight="1">
      <c r="A176" s="31"/>
      <c r="B176" s="32"/>
      <c r="C176" s="197" t="s">
        <v>321</v>
      </c>
      <c r="D176" s="197" t="s">
        <v>132</v>
      </c>
      <c r="E176" s="198" t="s">
        <v>322</v>
      </c>
      <c r="F176" s="199" t="s">
        <v>323</v>
      </c>
      <c r="G176" s="200" t="s">
        <v>142</v>
      </c>
      <c r="H176" s="201">
        <v>41</v>
      </c>
      <c r="I176" s="202"/>
      <c r="J176" s="203">
        <f t="shared" si="20"/>
        <v>0</v>
      </c>
      <c r="K176" s="199" t="s">
        <v>128</v>
      </c>
      <c r="L176" s="36"/>
      <c r="M176" s="204" t="s">
        <v>1</v>
      </c>
      <c r="N176" s="205" t="s">
        <v>40</v>
      </c>
      <c r="O176" s="68"/>
      <c r="P176" s="193">
        <f t="shared" si="21"/>
        <v>0</v>
      </c>
      <c r="Q176" s="193">
        <v>0</v>
      </c>
      <c r="R176" s="193">
        <f t="shared" si="22"/>
        <v>0</v>
      </c>
      <c r="S176" s="193">
        <v>0</v>
      </c>
      <c r="T176" s="194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5" t="s">
        <v>135</v>
      </c>
      <c r="AT176" s="195" t="s">
        <v>132</v>
      </c>
      <c r="AU176" s="195" t="s">
        <v>85</v>
      </c>
      <c r="AY176" s="14" t="s">
        <v>121</v>
      </c>
      <c r="BE176" s="196">
        <f t="shared" si="24"/>
        <v>0</v>
      </c>
      <c r="BF176" s="196">
        <f t="shared" si="25"/>
        <v>0</v>
      </c>
      <c r="BG176" s="196">
        <f t="shared" si="26"/>
        <v>0</v>
      </c>
      <c r="BH176" s="196">
        <f t="shared" si="27"/>
        <v>0</v>
      </c>
      <c r="BI176" s="196">
        <f t="shared" si="28"/>
        <v>0</v>
      </c>
      <c r="BJ176" s="14" t="s">
        <v>83</v>
      </c>
      <c r="BK176" s="196">
        <f t="shared" si="29"/>
        <v>0</v>
      </c>
      <c r="BL176" s="14" t="s">
        <v>135</v>
      </c>
      <c r="BM176" s="195" t="s">
        <v>324</v>
      </c>
    </row>
    <row r="177" spans="1:65" s="2" customFormat="1" ht="24.2" customHeight="1">
      <c r="A177" s="31"/>
      <c r="B177" s="32"/>
      <c r="C177" s="197" t="s">
        <v>325</v>
      </c>
      <c r="D177" s="197" t="s">
        <v>132</v>
      </c>
      <c r="E177" s="198" t="s">
        <v>326</v>
      </c>
      <c r="F177" s="199" t="s">
        <v>327</v>
      </c>
      <c r="G177" s="200" t="s">
        <v>142</v>
      </c>
      <c r="H177" s="201">
        <v>41</v>
      </c>
      <c r="I177" s="202"/>
      <c r="J177" s="203">
        <f t="shared" si="20"/>
        <v>0</v>
      </c>
      <c r="K177" s="199" t="s">
        <v>128</v>
      </c>
      <c r="L177" s="36"/>
      <c r="M177" s="204" t="s">
        <v>1</v>
      </c>
      <c r="N177" s="205" t="s">
        <v>40</v>
      </c>
      <c r="O177" s="68"/>
      <c r="P177" s="193">
        <f t="shared" si="21"/>
        <v>0</v>
      </c>
      <c r="Q177" s="193">
        <v>0</v>
      </c>
      <c r="R177" s="193">
        <f t="shared" si="22"/>
        <v>0</v>
      </c>
      <c r="S177" s="193">
        <v>0</v>
      </c>
      <c r="T177" s="194">
        <f t="shared" si="2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5" t="s">
        <v>135</v>
      </c>
      <c r="AT177" s="195" t="s">
        <v>132</v>
      </c>
      <c r="AU177" s="195" t="s">
        <v>85</v>
      </c>
      <c r="AY177" s="14" t="s">
        <v>121</v>
      </c>
      <c r="BE177" s="196">
        <f t="shared" si="24"/>
        <v>0</v>
      </c>
      <c r="BF177" s="196">
        <f t="shared" si="25"/>
        <v>0</v>
      </c>
      <c r="BG177" s="196">
        <f t="shared" si="26"/>
        <v>0</v>
      </c>
      <c r="BH177" s="196">
        <f t="shared" si="27"/>
        <v>0</v>
      </c>
      <c r="BI177" s="196">
        <f t="shared" si="28"/>
        <v>0</v>
      </c>
      <c r="BJ177" s="14" t="s">
        <v>83</v>
      </c>
      <c r="BK177" s="196">
        <f t="shared" si="29"/>
        <v>0</v>
      </c>
      <c r="BL177" s="14" t="s">
        <v>135</v>
      </c>
      <c r="BM177" s="195" t="s">
        <v>328</v>
      </c>
    </row>
    <row r="178" spans="1:65" s="2" customFormat="1" ht="24.2" customHeight="1">
      <c r="A178" s="31"/>
      <c r="B178" s="32"/>
      <c r="C178" s="197" t="s">
        <v>329</v>
      </c>
      <c r="D178" s="197" t="s">
        <v>132</v>
      </c>
      <c r="E178" s="198" t="s">
        <v>330</v>
      </c>
      <c r="F178" s="199" t="s">
        <v>331</v>
      </c>
      <c r="G178" s="200" t="s">
        <v>150</v>
      </c>
      <c r="H178" s="201">
        <v>20</v>
      </c>
      <c r="I178" s="202"/>
      <c r="J178" s="203">
        <f t="shared" si="20"/>
        <v>0</v>
      </c>
      <c r="K178" s="199" t="s">
        <v>128</v>
      </c>
      <c r="L178" s="36"/>
      <c r="M178" s="204" t="s">
        <v>1</v>
      </c>
      <c r="N178" s="205" t="s">
        <v>40</v>
      </c>
      <c r="O178" s="68"/>
      <c r="P178" s="193">
        <f t="shared" si="21"/>
        <v>0</v>
      </c>
      <c r="Q178" s="193">
        <v>0</v>
      </c>
      <c r="R178" s="193">
        <f t="shared" si="22"/>
        <v>0</v>
      </c>
      <c r="S178" s="193">
        <v>0</v>
      </c>
      <c r="T178" s="194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5" t="s">
        <v>135</v>
      </c>
      <c r="AT178" s="195" t="s">
        <v>132</v>
      </c>
      <c r="AU178" s="195" t="s">
        <v>85</v>
      </c>
      <c r="AY178" s="14" t="s">
        <v>121</v>
      </c>
      <c r="BE178" s="196">
        <f t="shared" si="24"/>
        <v>0</v>
      </c>
      <c r="BF178" s="196">
        <f t="shared" si="25"/>
        <v>0</v>
      </c>
      <c r="BG178" s="196">
        <f t="shared" si="26"/>
        <v>0</v>
      </c>
      <c r="BH178" s="196">
        <f t="shared" si="27"/>
        <v>0</v>
      </c>
      <c r="BI178" s="196">
        <f t="shared" si="28"/>
        <v>0</v>
      </c>
      <c r="BJ178" s="14" t="s">
        <v>83</v>
      </c>
      <c r="BK178" s="196">
        <f t="shared" si="29"/>
        <v>0</v>
      </c>
      <c r="BL178" s="14" t="s">
        <v>135</v>
      </c>
      <c r="BM178" s="195" t="s">
        <v>332</v>
      </c>
    </row>
    <row r="179" spans="1:65" s="2" customFormat="1" ht="24.2" customHeight="1">
      <c r="A179" s="31"/>
      <c r="B179" s="32"/>
      <c r="C179" s="183" t="s">
        <v>333</v>
      </c>
      <c r="D179" s="183" t="s">
        <v>124</v>
      </c>
      <c r="E179" s="184" t="s">
        <v>334</v>
      </c>
      <c r="F179" s="185" t="s">
        <v>335</v>
      </c>
      <c r="G179" s="186" t="s">
        <v>150</v>
      </c>
      <c r="H179" s="187">
        <v>20</v>
      </c>
      <c r="I179" s="188"/>
      <c r="J179" s="189">
        <f t="shared" si="20"/>
        <v>0</v>
      </c>
      <c r="K179" s="185" t="s">
        <v>128</v>
      </c>
      <c r="L179" s="190"/>
      <c r="M179" s="191" t="s">
        <v>1</v>
      </c>
      <c r="N179" s="192" t="s">
        <v>40</v>
      </c>
      <c r="O179" s="68"/>
      <c r="P179" s="193">
        <f t="shared" si="21"/>
        <v>0</v>
      </c>
      <c r="Q179" s="193">
        <v>0</v>
      </c>
      <c r="R179" s="193">
        <f t="shared" si="22"/>
        <v>0</v>
      </c>
      <c r="S179" s="193">
        <v>0</v>
      </c>
      <c r="T179" s="194">
        <f t="shared" si="2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5" t="s">
        <v>151</v>
      </c>
      <c r="AT179" s="195" t="s">
        <v>124</v>
      </c>
      <c r="AU179" s="195" t="s">
        <v>85</v>
      </c>
      <c r="AY179" s="14" t="s">
        <v>121</v>
      </c>
      <c r="BE179" s="196">
        <f t="shared" si="24"/>
        <v>0</v>
      </c>
      <c r="BF179" s="196">
        <f t="shared" si="25"/>
        <v>0</v>
      </c>
      <c r="BG179" s="196">
        <f t="shared" si="26"/>
        <v>0</v>
      </c>
      <c r="BH179" s="196">
        <f t="shared" si="27"/>
        <v>0</v>
      </c>
      <c r="BI179" s="196">
        <f t="shared" si="28"/>
        <v>0</v>
      </c>
      <c r="BJ179" s="14" t="s">
        <v>83</v>
      </c>
      <c r="BK179" s="196">
        <f t="shared" si="29"/>
        <v>0</v>
      </c>
      <c r="BL179" s="14" t="s">
        <v>151</v>
      </c>
      <c r="BM179" s="195" t="s">
        <v>336</v>
      </c>
    </row>
    <row r="180" spans="1:65" s="2" customFormat="1" ht="16.5" customHeight="1">
      <c r="A180" s="31"/>
      <c r="B180" s="32"/>
      <c r="C180" s="197" t="s">
        <v>337</v>
      </c>
      <c r="D180" s="197" t="s">
        <v>132</v>
      </c>
      <c r="E180" s="198" t="s">
        <v>338</v>
      </c>
      <c r="F180" s="199" t="s">
        <v>339</v>
      </c>
      <c r="G180" s="200" t="s">
        <v>142</v>
      </c>
      <c r="H180" s="201">
        <v>2</v>
      </c>
      <c r="I180" s="202"/>
      <c r="J180" s="203">
        <f t="shared" si="20"/>
        <v>0</v>
      </c>
      <c r="K180" s="199" t="s">
        <v>128</v>
      </c>
      <c r="L180" s="36"/>
      <c r="M180" s="204" t="s">
        <v>1</v>
      </c>
      <c r="N180" s="205" t="s">
        <v>40</v>
      </c>
      <c r="O180" s="68"/>
      <c r="P180" s="193">
        <f t="shared" si="21"/>
        <v>0</v>
      </c>
      <c r="Q180" s="193">
        <v>0</v>
      </c>
      <c r="R180" s="193">
        <f t="shared" si="22"/>
        <v>0</v>
      </c>
      <c r="S180" s="193">
        <v>0</v>
      </c>
      <c r="T180" s="194">
        <f t="shared" si="2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5" t="s">
        <v>135</v>
      </c>
      <c r="AT180" s="195" t="s">
        <v>132</v>
      </c>
      <c r="AU180" s="195" t="s">
        <v>85</v>
      </c>
      <c r="AY180" s="14" t="s">
        <v>121</v>
      </c>
      <c r="BE180" s="196">
        <f t="shared" si="24"/>
        <v>0</v>
      </c>
      <c r="BF180" s="196">
        <f t="shared" si="25"/>
        <v>0</v>
      </c>
      <c r="BG180" s="196">
        <f t="shared" si="26"/>
        <v>0</v>
      </c>
      <c r="BH180" s="196">
        <f t="shared" si="27"/>
        <v>0</v>
      </c>
      <c r="BI180" s="196">
        <f t="shared" si="28"/>
        <v>0</v>
      </c>
      <c r="BJ180" s="14" t="s">
        <v>83</v>
      </c>
      <c r="BK180" s="196">
        <f t="shared" si="29"/>
        <v>0</v>
      </c>
      <c r="BL180" s="14" t="s">
        <v>135</v>
      </c>
      <c r="BM180" s="195" t="s">
        <v>340</v>
      </c>
    </row>
    <row r="181" spans="1:65" s="2" customFormat="1" ht="16.5" customHeight="1">
      <c r="A181" s="31"/>
      <c r="B181" s="32"/>
      <c r="C181" s="197" t="s">
        <v>341</v>
      </c>
      <c r="D181" s="197" t="s">
        <v>132</v>
      </c>
      <c r="E181" s="198" t="s">
        <v>342</v>
      </c>
      <c r="F181" s="199" t="s">
        <v>343</v>
      </c>
      <c r="G181" s="200" t="s">
        <v>142</v>
      </c>
      <c r="H181" s="201">
        <v>1</v>
      </c>
      <c r="I181" s="202"/>
      <c r="J181" s="203">
        <f t="shared" si="20"/>
        <v>0</v>
      </c>
      <c r="K181" s="199" t="s">
        <v>128</v>
      </c>
      <c r="L181" s="36"/>
      <c r="M181" s="204" t="s">
        <v>1</v>
      </c>
      <c r="N181" s="205" t="s">
        <v>40</v>
      </c>
      <c r="O181" s="68"/>
      <c r="P181" s="193">
        <f t="shared" si="21"/>
        <v>0</v>
      </c>
      <c r="Q181" s="193">
        <v>0</v>
      </c>
      <c r="R181" s="193">
        <f t="shared" si="22"/>
        <v>0</v>
      </c>
      <c r="S181" s="193">
        <v>0</v>
      </c>
      <c r="T181" s="194">
        <f t="shared" si="2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5" t="s">
        <v>135</v>
      </c>
      <c r="AT181" s="195" t="s">
        <v>132</v>
      </c>
      <c r="AU181" s="195" t="s">
        <v>85</v>
      </c>
      <c r="AY181" s="14" t="s">
        <v>121</v>
      </c>
      <c r="BE181" s="196">
        <f t="shared" si="24"/>
        <v>0</v>
      </c>
      <c r="BF181" s="196">
        <f t="shared" si="25"/>
        <v>0</v>
      </c>
      <c r="BG181" s="196">
        <f t="shared" si="26"/>
        <v>0</v>
      </c>
      <c r="BH181" s="196">
        <f t="shared" si="27"/>
        <v>0</v>
      </c>
      <c r="BI181" s="196">
        <f t="shared" si="28"/>
        <v>0</v>
      </c>
      <c r="BJ181" s="14" t="s">
        <v>83</v>
      </c>
      <c r="BK181" s="196">
        <f t="shared" si="29"/>
        <v>0</v>
      </c>
      <c r="BL181" s="14" t="s">
        <v>135</v>
      </c>
      <c r="BM181" s="195" t="s">
        <v>344</v>
      </c>
    </row>
    <row r="182" spans="1:65" s="2" customFormat="1" ht="21.75" customHeight="1">
      <c r="A182" s="31"/>
      <c r="B182" s="32"/>
      <c r="C182" s="183" t="s">
        <v>345</v>
      </c>
      <c r="D182" s="183" t="s">
        <v>124</v>
      </c>
      <c r="E182" s="184" t="s">
        <v>346</v>
      </c>
      <c r="F182" s="185" t="s">
        <v>347</v>
      </c>
      <c r="G182" s="186" t="s">
        <v>142</v>
      </c>
      <c r="H182" s="187">
        <v>2</v>
      </c>
      <c r="I182" s="188"/>
      <c r="J182" s="189">
        <f t="shared" si="20"/>
        <v>0</v>
      </c>
      <c r="K182" s="185" t="s">
        <v>128</v>
      </c>
      <c r="L182" s="190"/>
      <c r="M182" s="191" t="s">
        <v>1</v>
      </c>
      <c r="N182" s="192" t="s">
        <v>40</v>
      </c>
      <c r="O182" s="68"/>
      <c r="P182" s="193">
        <f t="shared" si="21"/>
        <v>0</v>
      </c>
      <c r="Q182" s="193">
        <v>0</v>
      </c>
      <c r="R182" s="193">
        <f t="shared" si="22"/>
        <v>0</v>
      </c>
      <c r="S182" s="193">
        <v>0</v>
      </c>
      <c r="T182" s="194">
        <f t="shared" si="2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5" t="s">
        <v>151</v>
      </c>
      <c r="AT182" s="195" t="s">
        <v>124</v>
      </c>
      <c r="AU182" s="195" t="s">
        <v>85</v>
      </c>
      <c r="AY182" s="14" t="s">
        <v>121</v>
      </c>
      <c r="BE182" s="196">
        <f t="shared" si="24"/>
        <v>0</v>
      </c>
      <c r="BF182" s="196">
        <f t="shared" si="25"/>
        <v>0</v>
      </c>
      <c r="BG182" s="196">
        <f t="shared" si="26"/>
        <v>0</v>
      </c>
      <c r="BH182" s="196">
        <f t="shared" si="27"/>
        <v>0</v>
      </c>
      <c r="BI182" s="196">
        <f t="shared" si="28"/>
        <v>0</v>
      </c>
      <c r="BJ182" s="14" t="s">
        <v>83</v>
      </c>
      <c r="BK182" s="196">
        <f t="shared" si="29"/>
        <v>0</v>
      </c>
      <c r="BL182" s="14" t="s">
        <v>151</v>
      </c>
      <c r="BM182" s="195" t="s">
        <v>348</v>
      </c>
    </row>
    <row r="183" spans="1:65" s="2" customFormat="1" ht="21.75" customHeight="1">
      <c r="A183" s="31"/>
      <c r="B183" s="32"/>
      <c r="C183" s="183" t="s">
        <v>349</v>
      </c>
      <c r="D183" s="183" t="s">
        <v>124</v>
      </c>
      <c r="E183" s="184" t="s">
        <v>350</v>
      </c>
      <c r="F183" s="185" t="s">
        <v>351</v>
      </c>
      <c r="G183" s="186" t="s">
        <v>142</v>
      </c>
      <c r="H183" s="187">
        <v>1</v>
      </c>
      <c r="I183" s="188"/>
      <c r="J183" s="189">
        <f t="shared" si="20"/>
        <v>0</v>
      </c>
      <c r="K183" s="185" t="s">
        <v>128</v>
      </c>
      <c r="L183" s="190"/>
      <c r="M183" s="191" t="s">
        <v>1</v>
      </c>
      <c r="N183" s="192" t="s">
        <v>40</v>
      </c>
      <c r="O183" s="68"/>
      <c r="P183" s="193">
        <f t="shared" si="21"/>
        <v>0</v>
      </c>
      <c r="Q183" s="193">
        <v>0</v>
      </c>
      <c r="R183" s="193">
        <f t="shared" si="22"/>
        <v>0</v>
      </c>
      <c r="S183" s="193">
        <v>0</v>
      </c>
      <c r="T183" s="194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5" t="s">
        <v>151</v>
      </c>
      <c r="AT183" s="195" t="s">
        <v>124</v>
      </c>
      <c r="AU183" s="195" t="s">
        <v>85</v>
      </c>
      <c r="AY183" s="14" t="s">
        <v>121</v>
      </c>
      <c r="BE183" s="196">
        <f t="shared" si="24"/>
        <v>0</v>
      </c>
      <c r="BF183" s="196">
        <f t="shared" si="25"/>
        <v>0</v>
      </c>
      <c r="BG183" s="196">
        <f t="shared" si="26"/>
        <v>0</v>
      </c>
      <c r="BH183" s="196">
        <f t="shared" si="27"/>
        <v>0</v>
      </c>
      <c r="BI183" s="196">
        <f t="shared" si="28"/>
        <v>0</v>
      </c>
      <c r="BJ183" s="14" t="s">
        <v>83</v>
      </c>
      <c r="BK183" s="196">
        <f t="shared" si="29"/>
        <v>0</v>
      </c>
      <c r="BL183" s="14" t="s">
        <v>151</v>
      </c>
      <c r="BM183" s="195" t="s">
        <v>352</v>
      </c>
    </row>
    <row r="184" spans="1:65" s="2" customFormat="1" ht="24.2" customHeight="1">
      <c r="A184" s="31"/>
      <c r="B184" s="32"/>
      <c r="C184" s="197" t="s">
        <v>353</v>
      </c>
      <c r="D184" s="197" t="s">
        <v>132</v>
      </c>
      <c r="E184" s="198" t="s">
        <v>354</v>
      </c>
      <c r="F184" s="199" t="s">
        <v>355</v>
      </c>
      <c r="G184" s="200" t="s">
        <v>142</v>
      </c>
      <c r="H184" s="201">
        <v>3</v>
      </c>
      <c r="I184" s="202"/>
      <c r="J184" s="203">
        <f t="shared" si="20"/>
        <v>0</v>
      </c>
      <c r="K184" s="199" t="s">
        <v>128</v>
      </c>
      <c r="L184" s="36"/>
      <c r="M184" s="204" t="s">
        <v>1</v>
      </c>
      <c r="N184" s="205" t="s">
        <v>40</v>
      </c>
      <c r="O184" s="68"/>
      <c r="P184" s="193">
        <f t="shared" si="21"/>
        <v>0</v>
      </c>
      <c r="Q184" s="193">
        <v>0</v>
      </c>
      <c r="R184" s="193">
        <f t="shared" si="22"/>
        <v>0</v>
      </c>
      <c r="S184" s="193">
        <v>0</v>
      </c>
      <c r="T184" s="194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5" t="s">
        <v>135</v>
      </c>
      <c r="AT184" s="195" t="s">
        <v>132</v>
      </c>
      <c r="AU184" s="195" t="s">
        <v>85</v>
      </c>
      <c r="AY184" s="14" t="s">
        <v>121</v>
      </c>
      <c r="BE184" s="196">
        <f t="shared" si="24"/>
        <v>0</v>
      </c>
      <c r="BF184" s="196">
        <f t="shared" si="25"/>
        <v>0</v>
      </c>
      <c r="BG184" s="196">
        <f t="shared" si="26"/>
        <v>0</v>
      </c>
      <c r="BH184" s="196">
        <f t="shared" si="27"/>
        <v>0</v>
      </c>
      <c r="BI184" s="196">
        <f t="shared" si="28"/>
        <v>0</v>
      </c>
      <c r="BJ184" s="14" t="s">
        <v>83</v>
      </c>
      <c r="BK184" s="196">
        <f t="shared" si="29"/>
        <v>0</v>
      </c>
      <c r="BL184" s="14" t="s">
        <v>135</v>
      </c>
      <c r="BM184" s="195" t="s">
        <v>356</v>
      </c>
    </row>
    <row r="185" spans="1:65" s="2" customFormat="1" ht="24.2" customHeight="1">
      <c r="A185" s="31"/>
      <c r="B185" s="32"/>
      <c r="C185" s="183" t="s">
        <v>357</v>
      </c>
      <c r="D185" s="183" t="s">
        <v>124</v>
      </c>
      <c r="E185" s="184" t="s">
        <v>358</v>
      </c>
      <c r="F185" s="185" t="s">
        <v>359</v>
      </c>
      <c r="G185" s="186" t="s">
        <v>142</v>
      </c>
      <c r="H185" s="187">
        <v>3</v>
      </c>
      <c r="I185" s="188"/>
      <c r="J185" s="189">
        <f t="shared" si="20"/>
        <v>0</v>
      </c>
      <c r="K185" s="185" t="s">
        <v>128</v>
      </c>
      <c r="L185" s="190"/>
      <c r="M185" s="191" t="s">
        <v>1</v>
      </c>
      <c r="N185" s="192" t="s">
        <v>40</v>
      </c>
      <c r="O185" s="68"/>
      <c r="P185" s="193">
        <f t="shared" si="21"/>
        <v>0</v>
      </c>
      <c r="Q185" s="193">
        <v>0</v>
      </c>
      <c r="R185" s="193">
        <f t="shared" si="22"/>
        <v>0</v>
      </c>
      <c r="S185" s="193">
        <v>0</v>
      </c>
      <c r="T185" s="194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5" t="s">
        <v>151</v>
      </c>
      <c r="AT185" s="195" t="s">
        <v>124</v>
      </c>
      <c r="AU185" s="195" t="s">
        <v>85</v>
      </c>
      <c r="AY185" s="14" t="s">
        <v>121</v>
      </c>
      <c r="BE185" s="196">
        <f t="shared" si="24"/>
        <v>0</v>
      </c>
      <c r="BF185" s="196">
        <f t="shared" si="25"/>
        <v>0</v>
      </c>
      <c r="BG185" s="196">
        <f t="shared" si="26"/>
        <v>0</v>
      </c>
      <c r="BH185" s="196">
        <f t="shared" si="27"/>
        <v>0</v>
      </c>
      <c r="BI185" s="196">
        <f t="shared" si="28"/>
        <v>0</v>
      </c>
      <c r="BJ185" s="14" t="s">
        <v>83</v>
      </c>
      <c r="BK185" s="196">
        <f t="shared" si="29"/>
        <v>0</v>
      </c>
      <c r="BL185" s="14" t="s">
        <v>151</v>
      </c>
      <c r="BM185" s="195" t="s">
        <v>360</v>
      </c>
    </row>
    <row r="186" spans="1:65" s="2" customFormat="1" ht="24.2" customHeight="1">
      <c r="A186" s="31"/>
      <c r="B186" s="32"/>
      <c r="C186" s="183" t="s">
        <v>361</v>
      </c>
      <c r="D186" s="183" t="s">
        <v>124</v>
      </c>
      <c r="E186" s="184" t="s">
        <v>362</v>
      </c>
      <c r="F186" s="185" t="s">
        <v>363</v>
      </c>
      <c r="G186" s="186" t="s">
        <v>142</v>
      </c>
      <c r="H186" s="187">
        <v>3</v>
      </c>
      <c r="I186" s="188"/>
      <c r="J186" s="189">
        <f t="shared" si="20"/>
        <v>0</v>
      </c>
      <c r="K186" s="185" t="s">
        <v>128</v>
      </c>
      <c r="L186" s="190"/>
      <c r="M186" s="191" t="s">
        <v>1</v>
      </c>
      <c r="N186" s="192" t="s">
        <v>40</v>
      </c>
      <c r="O186" s="68"/>
      <c r="P186" s="193">
        <f t="shared" si="21"/>
        <v>0</v>
      </c>
      <c r="Q186" s="193">
        <v>0</v>
      </c>
      <c r="R186" s="193">
        <f t="shared" si="22"/>
        <v>0</v>
      </c>
      <c r="S186" s="193">
        <v>0</v>
      </c>
      <c r="T186" s="194">
        <f t="shared" si="2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5" t="s">
        <v>151</v>
      </c>
      <c r="AT186" s="195" t="s">
        <v>124</v>
      </c>
      <c r="AU186" s="195" t="s">
        <v>85</v>
      </c>
      <c r="AY186" s="14" t="s">
        <v>121</v>
      </c>
      <c r="BE186" s="196">
        <f t="shared" si="24"/>
        <v>0</v>
      </c>
      <c r="BF186" s="196">
        <f t="shared" si="25"/>
        <v>0</v>
      </c>
      <c r="BG186" s="196">
        <f t="shared" si="26"/>
        <v>0</v>
      </c>
      <c r="BH186" s="196">
        <f t="shared" si="27"/>
        <v>0</v>
      </c>
      <c r="BI186" s="196">
        <f t="shared" si="28"/>
        <v>0</v>
      </c>
      <c r="BJ186" s="14" t="s">
        <v>83</v>
      </c>
      <c r="BK186" s="196">
        <f t="shared" si="29"/>
        <v>0</v>
      </c>
      <c r="BL186" s="14" t="s">
        <v>151</v>
      </c>
      <c r="BM186" s="195" t="s">
        <v>364</v>
      </c>
    </row>
    <row r="187" spans="1:65" s="2" customFormat="1" ht="24.2" customHeight="1">
      <c r="A187" s="31"/>
      <c r="B187" s="32"/>
      <c r="C187" s="197" t="s">
        <v>365</v>
      </c>
      <c r="D187" s="197" t="s">
        <v>132</v>
      </c>
      <c r="E187" s="198" t="s">
        <v>366</v>
      </c>
      <c r="F187" s="199" t="s">
        <v>367</v>
      </c>
      <c r="G187" s="200" t="s">
        <v>142</v>
      </c>
      <c r="H187" s="201">
        <v>2</v>
      </c>
      <c r="I187" s="202"/>
      <c r="J187" s="203">
        <f t="shared" si="20"/>
        <v>0</v>
      </c>
      <c r="K187" s="199" t="s">
        <v>128</v>
      </c>
      <c r="L187" s="36"/>
      <c r="M187" s="204" t="s">
        <v>1</v>
      </c>
      <c r="N187" s="205" t="s">
        <v>40</v>
      </c>
      <c r="O187" s="68"/>
      <c r="P187" s="193">
        <f t="shared" si="21"/>
        <v>0</v>
      </c>
      <c r="Q187" s="193">
        <v>0</v>
      </c>
      <c r="R187" s="193">
        <f t="shared" si="22"/>
        <v>0</v>
      </c>
      <c r="S187" s="193">
        <v>0</v>
      </c>
      <c r="T187" s="194">
        <f t="shared" si="2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5" t="s">
        <v>135</v>
      </c>
      <c r="AT187" s="195" t="s">
        <v>132</v>
      </c>
      <c r="AU187" s="195" t="s">
        <v>85</v>
      </c>
      <c r="AY187" s="14" t="s">
        <v>121</v>
      </c>
      <c r="BE187" s="196">
        <f t="shared" si="24"/>
        <v>0</v>
      </c>
      <c r="BF187" s="196">
        <f t="shared" si="25"/>
        <v>0</v>
      </c>
      <c r="BG187" s="196">
        <f t="shared" si="26"/>
        <v>0</v>
      </c>
      <c r="BH187" s="196">
        <f t="shared" si="27"/>
        <v>0</v>
      </c>
      <c r="BI187" s="196">
        <f t="shared" si="28"/>
        <v>0</v>
      </c>
      <c r="BJ187" s="14" t="s">
        <v>83</v>
      </c>
      <c r="BK187" s="196">
        <f t="shared" si="29"/>
        <v>0</v>
      </c>
      <c r="BL187" s="14" t="s">
        <v>135</v>
      </c>
      <c r="BM187" s="195" t="s">
        <v>368</v>
      </c>
    </row>
    <row r="188" spans="1:65" s="2" customFormat="1" ht="24.2" customHeight="1">
      <c r="A188" s="31"/>
      <c r="B188" s="32"/>
      <c r="C188" s="183" t="s">
        <v>369</v>
      </c>
      <c r="D188" s="183" t="s">
        <v>124</v>
      </c>
      <c r="E188" s="184" t="s">
        <v>370</v>
      </c>
      <c r="F188" s="185" t="s">
        <v>371</v>
      </c>
      <c r="G188" s="186" t="s">
        <v>142</v>
      </c>
      <c r="H188" s="187">
        <v>2</v>
      </c>
      <c r="I188" s="188"/>
      <c r="J188" s="189">
        <f t="shared" si="20"/>
        <v>0</v>
      </c>
      <c r="K188" s="185" t="s">
        <v>128</v>
      </c>
      <c r="L188" s="190"/>
      <c r="M188" s="191" t="s">
        <v>1</v>
      </c>
      <c r="N188" s="192" t="s">
        <v>40</v>
      </c>
      <c r="O188" s="68"/>
      <c r="P188" s="193">
        <f t="shared" si="21"/>
        <v>0</v>
      </c>
      <c r="Q188" s="193">
        <v>0</v>
      </c>
      <c r="R188" s="193">
        <f t="shared" si="22"/>
        <v>0</v>
      </c>
      <c r="S188" s="193">
        <v>0</v>
      </c>
      <c r="T188" s="194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5" t="s">
        <v>151</v>
      </c>
      <c r="AT188" s="195" t="s">
        <v>124</v>
      </c>
      <c r="AU188" s="195" t="s">
        <v>85</v>
      </c>
      <c r="AY188" s="14" t="s">
        <v>121</v>
      </c>
      <c r="BE188" s="196">
        <f t="shared" si="24"/>
        <v>0</v>
      </c>
      <c r="BF188" s="196">
        <f t="shared" si="25"/>
        <v>0</v>
      </c>
      <c r="BG188" s="196">
        <f t="shared" si="26"/>
        <v>0</v>
      </c>
      <c r="BH188" s="196">
        <f t="shared" si="27"/>
        <v>0</v>
      </c>
      <c r="BI188" s="196">
        <f t="shared" si="28"/>
        <v>0</v>
      </c>
      <c r="BJ188" s="14" t="s">
        <v>83</v>
      </c>
      <c r="BK188" s="196">
        <f t="shared" si="29"/>
        <v>0</v>
      </c>
      <c r="BL188" s="14" t="s">
        <v>151</v>
      </c>
      <c r="BM188" s="195" t="s">
        <v>372</v>
      </c>
    </row>
    <row r="189" spans="1:65" s="2" customFormat="1" ht="24.2" customHeight="1">
      <c r="A189" s="31"/>
      <c r="B189" s="32"/>
      <c r="C189" s="197" t="s">
        <v>373</v>
      </c>
      <c r="D189" s="197" t="s">
        <v>132</v>
      </c>
      <c r="E189" s="198" t="s">
        <v>374</v>
      </c>
      <c r="F189" s="199" t="s">
        <v>375</v>
      </c>
      <c r="G189" s="200" t="s">
        <v>142</v>
      </c>
      <c r="H189" s="201">
        <v>1</v>
      </c>
      <c r="I189" s="202"/>
      <c r="J189" s="203">
        <f t="shared" si="20"/>
        <v>0</v>
      </c>
      <c r="K189" s="199" t="s">
        <v>128</v>
      </c>
      <c r="L189" s="36"/>
      <c r="M189" s="204" t="s">
        <v>1</v>
      </c>
      <c r="N189" s="205" t="s">
        <v>40</v>
      </c>
      <c r="O189" s="68"/>
      <c r="P189" s="193">
        <f t="shared" si="21"/>
        <v>0</v>
      </c>
      <c r="Q189" s="193">
        <v>0</v>
      </c>
      <c r="R189" s="193">
        <f t="shared" si="22"/>
        <v>0</v>
      </c>
      <c r="S189" s="193">
        <v>0</v>
      </c>
      <c r="T189" s="194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5" t="s">
        <v>135</v>
      </c>
      <c r="AT189" s="195" t="s">
        <v>132</v>
      </c>
      <c r="AU189" s="195" t="s">
        <v>85</v>
      </c>
      <c r="AY189" s="14" t="s">
        <v>121</v>
      </c>
      <c r="BE189" s="196">
        <f t="shared" si="24"/>
        <v>0</v>
      </c>
      <c r="BF189" s="196">
        <f t="shared" si="25"/>
        <v>0</v>
      </c>
      <c r="BG189" s="196">
        <f t="shared" si="26"/>
        <v>0</v>
      </c>
      <c r="BH189" s="196">
        <f t="shared" si="27"/>
        <v>0</v>
      </c>
      <c r="BI189" s="196">
        <f t="shared" si="28"/>
        <v>0</v>
      </c>
      <c r="BJ189" s="14" t="s">
        <v>83</v>
      </c>
      <c r="BK189" s="196">
        <f t="shared" si="29"/>
        <v>0</v>
      </c>
      <c r="BL189" s="14" t="s">
        <v>135</v>
      </c>
      <c r="BM189" s="195" t="s">
        <v>376</v>
      </c>
    </row>
    <row r="190" spans="1:65" s="2" customFormat="1" ht="24.2" customHeight="1">
      <c r="A190" s="31"/>
      <c r="B190" s="32"/>
      <c r="C190" s="183" t="s">
        <v>377</v>
      </c>
      <c r="D190" s="183" t="s">
        <v>124</v>
      </c>
      <c r="E190" s="184" t="s">
        <v>378</v>
      </c>
      <c r="F190" s="185" t="s">
        <v>379</v>
      </c>
      <c r="G190" s="186" t="s">
        <v>142</v>
      </c>
      <c r="H190" s="187">
        <v>1</v>
      </c>
      <c r="I190" s="188"/>
      <c r="J190" s="189">
        <f t="shared" si="20"/>
        <v>0</v>
      </c>
      <c r="K190" s="185" t="s">
        <v>128</v>
      </c>
      <c r="L190" s="190"/>
      <c r="M190" s="191" t="s">
        <v>1</v>
      </c>
      <c r="N190" s="192" t="s">
        <v>40</v>
      </c>
      <c r="O190" s="68"/>
      <c r="P190" s="193">
        <f t="shared" si="21"/>
        <v>0</v>
      </c>
      <c r="Q190" s="193">
        <v>0</v>
      </c>
      <c r="R190" s="193">
        <f t="shared" si="22"/>
        <v>0</v>
      </c>
      <c r="S190" s="193">
        <v>0</v>
      </c>
      <c r="T190" s="194">
        <f t="shared" si="2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5" t="s">
        <v>151</v>
      </c>
      <c r="AT190" s="195" t="s">
        <v>124</v>
      </c>
      <c r="AU190" s="195" t="s">
        <v>85</v>
      </c>
      <c r="AY190" s="14" t="s">
        <v>121</v>
      </c>
      <c r="BE190" s="196">
        <f t="shared" si="24"/>
        <v>0</v>
      </c>
      <c r="BF190" s="196">
        <f t="shared" si="25"/>
        <v>0</v>
      </c>
      <c r="BG190" s="196">
        <f t="shared" si="26"/>
        <v>0</v>
      </c>
      <c r="BH190" s="196">
        <f t="shared" si="27"/>
        <v>0</v>
      </c>
      <c r="BI190" s="196">
        <f t="shared" si="28"/>
        <v>0</v>
      </c>
      <c r="BJ190" s="14" t="s">
        <v>83</v>
      </c>
      <c r="BK190" s="196">
        <f t="shared" si="29"/>
        <v>0</v>
      </c>
      <c r="BL190" s="14" t="s">
        <v>151</v>
      </c>
      <c r="BM190" s="195" t="s">
        <v>380</v>
      </c>
    </row>
    <row r="191" spans="1:65" s="2" customFormat="1" ht="21.75" customHeight="1">
      <c r="A191" s="31"/>
      <c r="B191" s="32"/>
      <c r="C191" s="197" t="s">
        <v>381</v>
      </c>
      <c r="D191" s="197" t="s">
        <v>132</v>
      </c>
      <c r="E191" s="198" t="s">
        <v>382</v>
      </c>
      <c r="F191" s="199" t="s">
        <v>383</v>
      </c>
      <c r="G191" s="200" t="s">
        <v>142</v>
      </c>
      <c r="H191" s="201">
        <v>12</v>
      </c>
      <c r="I191" s="202"/>
      <c r="J191" s="203">
        <f t="shared" si="20"/>
        <v>0</v>
      </c>
      <c r="K191" s="199" t="s">
        <v>128</v>
      </c>
      <c r="L191" s="36"/>
      <c r="M191" s="204" t="s">
        <v>1</v>
      </c>
      <c r="N191" s="205" t="s">
        <v>40</v>
      </c>
      <c r="O191" s="68"/>
      <c r="P191" s="193">
        <f t="shared" si="21"/>
        <v>0</v>
      </c>
      <c r="Q191" s="193">
        <v>0</v>
      </c>
      <c r="R191" s="193">
        <f t="shared" si="22"/>
        <v>0</v>
      </c>
      <c r="S191" s="193">
        <v>0</v>
      </c>
      <c r="T191" s="194">
        <f t="shared" si="2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5" t="s">
        <v>135</v>
      </c>
      <c r="AT191" s="195" t="s">
        <v>132</v>
      </c>
      <c r="AU191" s="195" t="s">
        <v>85</v>
      </c>
      <c r="AY191" s="14" t="s">
        <v>121</v>
      </c>
      <c r="BE191" s="196">
        <f t="shared" si="24"/>
        <v>0</v>
      </c>
      <c r="BF191" s="196">
        <f t="shared" si="25"/>
        <v>0</v>
      </c>
      <c r="BG191" s="196">
        <f t="shared" si="26"/>
        <v>0</v>
      </c>
      <c r="BH191" s="196">
        <f t="shared" si="27"/>
        <v>0</v>
      </c>
      <c r="BI191" s="196">
        <f t="shared" si="28"/>
        <v>0</v>
      </c>
      <c r="BJ191" s="14" t="s">
        <v>83</v>
      </c>
      <c r="BK191" s="196">
        <f t="shared" si="29"/>
        <v>0</v>
      </c>
      <c r="BL191" s="14" t="s">
        <v>135</v>
      </c>
      <c r="BM191" s="195" t="s">
        <v>384</v>
      </c>
    </row>
    <row r="192" spans="1:65" s="2" customFormat="1" ht="21.75" customHeight="1">
      <c r="A192" s="31"/>
      <c r="B192" s="32"/>
      <c r="C192" s="183" t="s">
        <v>385</v>
      </c>
      <c r="D192" s="183" t="s">
        <v>124</v>
      </c>
      <c r="E192" s="184" t="s">
        <v>386</v>
      </c>
      <c r="F192" s="185" t="s">
        <v>387</v>
      </c>
      <c r="G192" s="186" t="s">
        <v>142</v>
      </c>
      <c r="H192" s="187">
        <v>12</v>
      </c>
      <c r="I192" s="188"/>
      <c r="J192" s="189">
        <f t="shared" si="20"/>
        <v>0</v>
      </c>
      <c r="K192" s="185" t="s">
        <v>128</v>
      </c>
      <c r="L192" s="190"/>
      <c r="M192" s="191" t="s">
        <v>1</v>
      </c>
      <c r="N192" s="192" t="s">
        <v>40</v>
      </c>
      <c r="O192" s="68"/>
      <c r="P192" s="193">
        <f t="shared" si="21"/>
        <v>0</v>
      </c>
      <c r="Q192" s="193">
        <v>0</v>
      </c>
      <c r="R192" s="193">
        <f t="shared" si="22"/>
        <v>0</v>
      </c>
      <c r="S192" s="193">
        <v>0</v>
      </c>
      <c r="T192" s="194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5" t="s">
        <v>151</v>
      </c>
      <c r="AT192" s="195" t="s">
        <v>124</v>
      </c>
      <c r="AU192" s="195" t="s">
        <v>85</v>
      </c>
      <c r="AY192" s="14" t="s">
        <v>121</v>
      </c>
      <c r="BE192" s="196">
        <f t="shared" si="24"/>
        <v>0</v>
      </c>
      <c r="BF192" s="196">
        <f t="shared" si="25"/>
        <v>0</v>
      </c>
      <c r="BG192" s="196">
        <f t="shared" si="26"/>
        <v>0</v>
      </c>
      <c r="BH192" s="196">
        <f t="shared" si="27"/>
        <v>0</v>
      </c>
      <c r="BI192" s="196">
        <f t="shared" si="28"/>
        <v>0</v>
      </c>
      <c r="BJ192" s="14" t="s">
        <v>83</v>
      </c>
      <c r="BK192" s="196">
        <f t="shared" si="29"/>
        <v>0</v>
      </c>
      <c r="BL192" s="14" t="s">
        <v>151</v>
      </c>
      <c r="BM192" s="195" t="s">
        <v>388</v>
      </c>
    </row>
    <row r="193" spans="1:65" s="2" customFormat="1" ht="24.2" customHeight="1">
      <c r="A193" s="31"/>
      <c r="B193" s="32"/>
      <c r="C193" s="197" t="s">
        <v>389</v>
      </c>
      <c r="D193" s="197" t="s">
        <v>132</v>
      </c>
      <c r="E193" s="198" t="s">
        <v>390</v>
      </c>
      <c r="F193" s="199" t="s">
        <v>391</v>
      </c>
      <c r="G193" s="200" t="s">
        <v>142</v>
      </c>
      <c r="H193" s="201">
        <v>1</v>
      </c>
      <c r="I193" s="202"/>
      <c r="J193" s="203">
        <f t="shared" si="20"/>
        <v>0</v>
      </c>
      <c r="K193" s="199" t="s">
        <v>128</v>
      </c>
      <c r="L193" s="36"/>
      <c r="M193" s="204" t="s">
        <v>1</v>
      </c>
      <c r="N193" s="205" t="s">
        <v>40</v>
      </c>
      <c r="O193" s="68"/>
      <c r="P193" s="193">
        <f t="shared" si="21"/>
        <v>0</v>
      </c>
      <c r="Q193" s="193">
        <v>0</v>
      </c>
      <c r="R193" s="193">
        <f t="shared" si="22"/>
        <v>0</v>
      </c>
      <c r="S193" s="193">
        <v>0</v>
      </c>
      <c r="T193" s="194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5" t="s">
        <v>135</v>
      </c>
      <c r="AT193" s="195" t="s">
        <v>132</v>
      </c>
      <c r="AU193" s="195" t="s">
        <v>85</v>
      </c>
      <c r="AY193" s="14" t="s">
        <v>121</v>
      </c>
      <c r="BE193" s="196">
        <f t="shared" si="24"/>
        <v>0</v>
      </c>
      <c r="BF193" s="196">
        <f t="shared" si="25"/>
        <v>0</v>
      </c>
      <c r="BG193" s="196">
        <f t="shared" si="26"/>
        <v>0</v>
      </c>
      <c r="BH193" s="196">
        <f t="shared" si="27"/>
        <v>0</v>
      </c>
      <c r="BI193" s="196">
        <f t="shared" si="28"/>
        <v>0</v>
      </c>
      <c r="BJ193" s="14" t="s">
        <v>83</v>
      </c>
      <c r="BK193" s="196">
        <f t="shared" si="29"/>
        <v>0</v>
      </c>
      <c r="BL193" s="14" t="s">
        <v>135</v>
      </c>
      <c r="BM193" s="195" t="s">
        <v>392</v>
      </c>
    </row>
    <row r="194" spans="1:65" s="2" customFormat="1" ht="24.2" customHeight="1">
      <c r="A194" s="31"/>
      <c r="B194" s="32"/>
      <c r="C194" s="183" t="s">
        <v>393</v>
      </c>
      <c r="D194" s="183" t="s">
        <v>124</v>
      </c>
      <c r="E194" s="184" t="s">
        <v>394</v>
      </c>
      <c r="F194" s="185" t="s">
        <v>395</v>
      </c>
      <c r="G194" s="186" t="s">
        <v>142</v>
      </c>
      <c r="H194" s="187">
        <v>1</v>
      </c>
      <c r="I194" s="188"/>
      <c r="J194" s="189">
        <f t="shared" si="20"/>
        <v>0</v>
      </c>
      <c r="K194" s="185" t="s">
        <v>128</v>
      </c>
      <c r="L194" s="190"/>
      <c r="M194" s="191" t="s">
        <v>1</v>
      </c>
      <c r="N194" s="192" t="s">
        <v>40</v>
      </c>
      <c r="O194" s="68"/>
      <c r="P194" s="193">
        <f t="shared" si="21"/>
        <v>0</v>
      </c>
      <c r="Q194" s="193">
        <v>0</v>
      </c>
      <c r="R194" s="193">
        <f t="shared" si="22"/>
        <v>0</v>
      </c>
      <c r="S194" s="193">
        <v>0</v>
      </c>
      <c r="T194" s="194">
        <f t="shared" si="2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5" t="s">
        <v>151</v>
      </c>
      <c r="AT194" s="195" t="s">
        <v>124</v>
      </c>
      <c r="AU194" s="195" t="s">
        <v>85</v>
      </c>
      <c r="AY194" s="14" t="s">
        <v>121</v>
      </c>
      <c r="BE194" s="196">
        <f t="shared" si="24"/>
        <v>0</v>
      </c>
      <c r="BF194" s="196">
        <f t="shared" si="25"/>
        <v>0</v>
      </c>
      <c r="BG194" s="196">
        <f t="shared" si="26"/>
        <v>0</v>
      </c>
      <c r="BH194" s="196">
        <f t="shared" si="27"/>
        <v>0</v>
      </c>
      <c r="BI194" s="196">
        <f t="shared" si="28"/>
        <v>0</v>
      </c>
      <c r="BJ194" s="14" t="s">
        <v>83</v>
      </c>
      <c r="BK194" s="196">
        <f t="shared" si="29"/>
        <v>0</v>
      </c>
      <c r="BL194" s="14" t="s">
        <v>151</v>
      </c>
      <c r="BM194" s="195" t="s">
        <v>396</v>
      </c>
    </row>
    <row r="195" spans="1:65" s="2" customFormat="1" ht="24.2" customHeight="1">
      <c r="A195" s="31"/>
      <c r="B195" s="32"/>
      <c r="C195" s="197" t="s">
        <v>397</v>
      </c>
      <c r="D195" s="197" t="s">
        <v>132</v>
      </c>
      <c r="E195" s="198" t="s">
        <v>398</v>
      </c>
      <c r="F195" s="199" t="s">
        <v>399</v>
      </c>
      <c r="G195" s="200" t="s">
        <v>142</v>
      </c>
      <c r="H195" s="201">
        <v>1</v>
      </c>
      <c r="I195" s="202"/>
      <c r="J195" s="203">
        <f t="shared" si="20"/>
        <v>0</v>
      </c>
      <c r="K195" s="199" t="s">
        <v>128</v>
      </c>
      <c r="L195" s="36"/>
      <c r="M195" s="204" t="s">
        <v>1</v>
      </c>
      <c r="N195" s="205" t="s">
        <v>40</v>
      </c>
      <c r="O195" s="68"/>
      <c r="P195" s="193">
        <f t="shared" si="21"/>
        <v>0</v>
      </c>
      <c r="Q195" s="193">
        <v>0</v>
      </c>
      <c r="R195" s="193">
        <f t="shared" si="22"/>
        <v>0</v>
      </c>
      <c r="S195" s="193">
        <v>0</v>
      </c>
      <c r="T195" s="194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5" t="s">
        <v>135</v>
      </c>
      <c r="AT195" s="195" t="s">
        <v>132</v>
      </c>
      <c r="AU195" s="195" t="s">
        <v>85</v>
      </c>
      <c r="AY195" s="14" t="s">
        <v>121</v>
      </c>
      <c r="BE195" s="196">
        <f t="shared" si="24"/>
        <v>0</v>
      </c>
      <c r="BF195" s="196">
        <f t="shared" si="25"/>
        <v>0</v>
      </c>
      <c r="BG195" s="196">
        <f t="shared" si="26"/>
        <v>0</v>
      </c>
      <c r="BH195" s="196">
        <f t="shared" si="27"/>
        <v>0</v>
      </c>
      <c r="BI195" s="196">
        <f t="shared" si="28"/>
        <v>0</v>
      </c>
      <c r="BJ195" s="14" t="s">
        <v>83</v>
      </c>
      <c r="BK195" s="196">
        <f t="shared" si="29"/>
        <v>0</v>
      </c>
      <c r="BL195" s="14" t="s">
        <v>135</v>
      </c>
      <c r="BM195" s="195" t="s">
        <v>400</v>
      </c>
    </row>
    <row r="196" spans="1:65" s="2" customFormat="1" ht="24.2" customHeight="1">
      <c r="A196" s="31"/>
      <c r="B196" s="32"/>
      <c r="C196" s="183" t="s">
        <v>401</v>
      </c>
      <c r="D196" s="183" t="s">
        <v>124</v>
      </c>
      <c r="E196" s="184" t="s">
        <v>402</v>
      </c>
      <c r="F196" s="185" t="s">
        <v>403</v>
      </c>
      <c r="G196" s="186" t="s">
        <v>142</v>
      </c>
      <c r="H196" s="187">
        <v>1</v>
      </c>
      <c r="I196" s="188"/>
      <c r="J196" s="189">
        <f t="shared" si="20"/>
        <v>0</v>
      </c>
      <c r="K196" s="185" t="s">
        <v>128</v>
      </c>
      <c r="L196" s="190"/>
      <c r="M196" s="191" t="s">
        <v>1</v>
      </c>
      <c r="N196" s="192" t="s">
        <v>40</v>
      </c>
      <c r="O196" s="68"/>
      <c r="P196" s="193">
        <f t="shared" si="21"/>
        <v>0</v>
      </c>
      <c r="Q196" s="193">
        <v>0</v>
      </c>
      <c r="R196" s="193">
        <f t="shared" si="22"/>
        <v>0</v>
      </c>
      <c r="S196" s="193">
        <v>0</v>
      </c>
      <c r="T196" s="194">
        <f t="shared" si="2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5" t="s">
        <v>151</v>
      </c>
      <c r="AT196" s="195" t="s">
        <v>124</v>
      </c>
      <c r="AU196" s="195" t="s">
        <v>85</v>
      </c>
      <c r="AY196" s="14" t="s">
        <v>121</v>
      </c>
      <c r="BE196" s="196">
        <f t="shared" si="24"/>
        <v>0</v>
      </c>
      <c r="BF196" s="196">
        <f t="shared" si="25"/>
        <v>0</v>
      </c>
      <c r="BG196" s="196">
        <f t="shared" si="26"/>
        <v>0</v>
      </c>
      <c r="BH196" s="196">
        <f t="shared" si="27"/>
        <v>0</v>
      </c>
      <c r="BI196" s="196">
        <f t="shared" si="28"/>
        <v>0</v>
      </c>
      <c r="BJ196" s="14" t="s">
        <v>83</v>
      </c>
      <c r="BK196" s="196">
        <f t="shared" si="29"/>
        <v>0</v>
      </c>
      <c r="BL196" s="14" t="s">
        <v>151</v>
      </c>
      <c r="BM196" s="195" t="s">
        <v>404</v>
      </c>
    </row>
    <row r="197" spans="1:65" s="2" customFormat="1" ht="16.5" customHeight="1">
      <c r="A197" s="31"/>
      <c r="B197" s="32"/>
      <c r="C197" s="197" t="s">
        <v>405</v>
      </c>
      <c r="D197" s="197" t="s">
        <v>132</v>
      </c>
      <c r="E197" s="198" t="s">
        <v>406</v>
      </c>
      <c r="F197" s="199" t="s">
        <v>407</v>
      </c>
      <c r="G197" s="200" t="s">
        <v>142</v>
      </c>
      <c r="H197" s="201">
        <v>62</v>
      </c>
      <c r="I197" s="202"/>
      <c r="J197" s="203">
        <f t="shared" si="20"/>
        <v>0</v>
      </c>
      <c r="K197" s="199" t="s">
        <v>128</v>
      </c>
      <c r="L197" s="36"/>
      <c r="M197" s="204" t="s">
        <v>1</v>
      </c>
      <c r="N197" s="205" t="s">
        <v>40</v>
      </c>
      <c r="O197" s="68"/>
      <c r="P197" s="193">
        <f t="shared" si="21"/>
        <v>0</v>
      </c>
      <c r="Q197" s="193">
        <v>0</v>
      </c>
      <c r="R197" s="193">
        <f t="shared" si="22"/>
        <v>0</v>
      </c>
      <c r="S197" s="193">
        <v>0</v>
      </c>
      <c r="T197" s="194">
        <f t="shared" si="2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5" t="s">
        <v>135</v>
      </c>
      <c r="AT197" s="195" t="s">
        <v>132</v>
      </c>
      <c r="AU197" s="195" t="s">
        <v>85</v>
      </c>
      <c r="AY197" s="14" t="s">
        <v>121</v>
      </c>
      <c r="BE197" s="196">
        <f t="shared" si="24"/>
        <v>0</v>
      </c>
      <c r="BF197" s="196">
        <f t="shared" si="25"/>
        <v>0</v>
      </c>
      <c r="BG197" s="196">
        <f t="shared" si="26"/>
        <v>0</v>
      </c>
      <c r="BH197" s="196">
        <f t="shared" si="27"/>
        <v>0</v>
      </c>
      <c r="BI197" s="196">
        <f t="shared" si="28"/>
        <v>0</v>
      </c>
      <c r="BJ197" s="14" t="s">
        <v>83</v>
      </c>
      <c r="BK197" s="196">
        <f t="shared" si="29"/>
        <v>0</v>
      </c>
      <c r="BL197" s="14" t="s">
        <v>135</v>
      </c>
      <c r="BM197" s="195" t="s">
        <v>408</v>
      </c>
    </row>
    <row r="198" spans="1:65" s="2" customFormat="1" ht="24.2" customHeight="1">
      <c r="A198" s="31"/>
      <c r="B198" s="32"/>
      <c r="C198" s="183" t="s">
        <v>409</v>
      </c>
      <c r="D198" s="183" t="s">
        <v>124</v>
      </c>
      <c r="E198" s="184" t="s">
        <v>410</v>
      </c>
      <c r="F198" s="185" t="s">
        <v>411</v>
      </c>
      <c r="G198" s="186" t="s">
        <v>142</v>
      </c>
      <c r="H198" s="187">
        <v>62</v>
      </c>
      <c r="I198" s="188"/>
      <c r="J198" s="189">
        <f t="shared" si="20"/>
        <v>0</v>
      </c>
      <c r="K198" s="185" t="s">
        <v>128</v>
      </c>
      <c r="L198" s="190"/>
      <c r="M198" s="191" t="s">
        <v>1</v>
      </c>
      <c r="N198" s="192" t="s">
        <v>40</v>
      </c>
      <c r="O198" s="68"/>
      <c r="P198" s="193">
        <f t="shared" si="21"/>
        <v>0</v>
      </c>
      <c r="Q198" s="193">
        <v>0</v>
      </c>
      <c r="R198" s="193">
        <f t="shared" si="22"/>
        <v>0</v>
      </c>
      <c r="S198" s="193">
        <v>0</v>
      </c>
      <c r="T198" s="194">
        <f t="shared" si="2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5" t="s">
        <v>151</v>
      </c>
      <c r="AT198" s="195" t="s">
        <v>124</v>
      </c>
      <c r="AU198" s="195" t="s">
        <v>85</v>
      </c>
      <c r="AY198" s="14" t="s">
        <v>121</v>
      </c>
      <c r="BE198" s="196">
        <f t="shared" si="24"/>
        <v>0</v>
      </c>
      <c r="BF198" s="196">
        <f t="shared" si="25"/>
        <v>0</v>
      </c>
      <c r="BG198" s="196">
        <f t="shared" si="26"/>
        <v>0</v>
      </c>
      <c r="BH198" s="196">
        <f t="shared" si="27"/>
        <v>0</v>
      </c>
      <c r="BI198" s="196">
        <f t="shared" si="28"/>
        <v>0</v>
      </c>
      <c r="BJ198" s="14" t="s">
        <v>83</v>
      </c>
      <c r="BK198" s="196">
        <f t="shared" si="29"/>
        <v>0</v>
      </c>
      <c r="BL198" s="14" t="s">
        <v>151</v>
      </c>
      <c r="BM198" s="195" t="s">
        <v>412</v>
      </c>
    </row>
    <row r="199" spans="1:65" s="2" customFormat="1" ht="16.5" customHeight="1">
      <c r="A199" s="31"/>
      <c r="B199" s="32"/>
      <c r="C199" s="197" t="s">
        <v>413</v>
      </c>
      <c r="D199" s="197" t="s">
        <v>132</v>
      </c>
      <c r="E199" s="198" t="s">
        <v>414</v>
      </c>
      <c r="F199" s="199" t="s">
        <v>415</v>
      </c>
      <c r="G199" s="200" t="s">
        <v>142</v>
      </c>
      <c r="H199" s="201">
        <v>22</v>
      </c>
      <c r="I199" s="202"/>
      <c r="J199" s="203">
        <f t="shared" si="20"/>
        <v>0</v>
      </c>
      <c r="K199" s="199" t="s">
        <v>128</v>
      </c>
      <c r="L199" s="36"/>
      <c r="M199" s="204" t="s">
        <v>1</v>
      </c>
      <c r="N199" s="205" t="s">
        <v>40</v>
      </c>
      <c r="O199" s="68"/>
      <c r="P199" s="193">
        <f t="shared" si="21"/>
        <v>0</v>
      </c>
      <c r="Q199" s="193">
        <v>0</v>
      </c>
      <c r="R199" s="193">
        <f t="shared" si="22"/>
        <v>0</v>
      </c>
      <c r="S199" s="193">
        <v>0</v>
      </c>
      <c r="T199" s="194">
        <f t="shared" si="2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5" t="s">
        <v>135</v>
      </c>
      <c r="AT199" s="195" t="s">
        <v>132</v>
      </c>
      <c r="AU199" s="195" t="s">
        <v>85</v>
      </c>
      <c r="AY199" s="14" t="s">
        <v>121</v>
      </c>
      <c r="BE199" s="196">
        <f t="shared" si="24"/>
        <v>0</v>
      </c>
      <c r="BF199" s="196">
        <f t="shared" si="25"/>
        <v>0</v>
      </c>
      <c r="BG199" s="196">
        <f t="shared" si="26"/>
        <v>0</v>
      </c>
      <c r="BH199" s="196">
        <f t="shared" si="27"/>
        <v>0</v>
      </c>
      <c r="BI199" s="196">
        <f t="shared" si="28"/>
        <v>0</v>
      </c>
      <c r="BJ199" s="14" t="s">
        <v>83</v>
      </c>
      <c r="BK199" s="196">
        <f t="shared" si="29"/>
        <v>0</v>
      </c>
      <c r="BL199" s="14" t="s">
        <v>135</v>
      </c>
      <c r="BM199" s="195" t="s">
        <v>416</v>
      </c>
    </row>
    <row r="200" spans="1:65" s="2" customFormat="1" ht="24.2" customHeight="1">
      <c r="A200" s="31"/>
      <c r="B200" s="32"/>
      <c r="C200" s="183" t="s">
        <v>417</v>
      </c>
      <c r="D200" s="183" t="s">
        <v>124</v>
      </c>
      <c r="E200" s="184" t="s">
        <v>418</v>
      </c>
      <c r="F200" s="185" t="s">
        <v>419</v>
      </c>
      <c r="G200" s="186" t="s">
        <v>142</v>
      </c>
      <c r="H200" s="187">
        <v>22</v>
      </c>
      <c r="I200" s="188"/>
      <c r="J200" s="189">
        <f t="shared" si="20"/>
        <v>0</v>
      </c>
      <c r="K200" s="185" t="s">
        <v>128</v>
      </c>
      <c r="L200" s="190"/>
      <c r="M200" s="191" t="s">
        <v>1</v>
      </c>
      <c r="N200" s="192" t="s">
        <v>40</v>
      </c>
      <c r="O200" s="68"/>
      <c r="P200" s="193">
        <f t="shared" si="21"/>
        <v>0</v>
      </c>
      <c r="Q200" s="193">
        <v>0</v>
      </c>
      <c r="R200" s="193">
        <f t="shared" si="22"/>
        <v>0</v>
      </c>
      <c r="S200" s="193">
        <v>0</v>
      </c>
      <c r="T200" s="194">
        <f t="shared" si="2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5" t="s">
        <v>151</v>
      </c>
      <c r="AT200" s="195" t="s">
        <v>124</v>
      </c>
      <c r="AU200" s="195" t="s">
        <v>85</v>
      </c>
      <c r="AY200" s="14" t="s">
        <v>121</v>
      </c>
      <c r="BE200" s="196">
        <f t="shared" si="24"/>
        <v>0</v>
      </c>
      <c r="BF200" s="196">
        <f t="shared" si="25"/>
        <v>0</v>
      </c>
      <c r="BG200" s="196">
        <f t="shared" si="26"/>
        <v>0</v>
      </c>
      <c r="BH200" s="196">
        <f t="shared" si="27"/>
        <v>0</v>
      </c>
      <c r="BI200" s="196">
        <f t="shared" si="28"/>
        <v>0</v>
      </c>
      <c r="BJ200" s="14" t="s">
        <v>83</v>
      </c>
      <c r="BK200" s="196">
        <f t="shared" si="29"/>
        <v>0</v>
      </c>
      <c r="BL200" s="14" t="s">
        <v>151</v>
      </c>
      <c r="BM200" s="195" t="s">
        <v>420</v>
      </c>
    </row>
    <row r="201" spans="1:65" s="2" customFormat="1" ht="24.2" customHeight="1">
      <c r="A201" s="31"/>
      <c r="B201" s="32"/>
      <c r="C201" s="183" t="s">
        <v>421</v>
      </c>
      <c r="D201" s="183" t="s">
        <v>124</v>
      </c>
      <c r="E201" s="184" t="s">
        <v>422</v>
      </c>
      <c r="F201" s="185" t="s">
        <v>423</v>
      </c>
      <c r="G201" s="186" t="s">
        <v>142</v>
      </c>
      <c r="H201" s="187">
        <v>188</v>
      </c>
      <c r="I201" s="188"/>
      <c r="J201" s="189">
        <f t="shared" si="20"/>
        <v>0</v>
      </c>
      <c r="K201" s="185" t="s">
        <v>128</v>
      </c>
      <c r="L201" s="190"/>
      <c r="M201" s="191" t="s">
        <v>1</v>
      </c>
      <c r="N201" s="192" t="s">
        <v>40</v>
      </c>
      <c r="O201" s="68"/>
      <c r="P201" s="193">
        <f t="shared" si="21"/>
        <v>0</v>
      </c>
      <c r="Q201" s="193">
        <v>0</v>
      </c>
      <c r="R201" s="193">
        <f t="shared" si="22"/>
        <v>0</v>
      </c>
      <c r="S201" s="193">
        <v>0</v>
      </c>
      <c r="T201" s="194">
        <f t="shared" si="2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5" t="s">
        <v>151</v>
      </c>
      <c r="AT201" s="195" t="s">
        <v>124</v>
      </c>
      <c r="AU201" s="195" t="s">
        <v>85</v>
      </c>
      <c r="AY201" s="14" t="s">
        <v>121</v>
      </c>
      <c r="BE201" s="196">
        <f t="shared" si="24"/>
        <v>0</v>
      </c>
      <c r="BF201" s="196">
        <f t="shared" si="25"/>
        <v>0</v>
      </c>
      <c r="BG201" s="196">
        <f t="shared" si="26"/>
        <v>0</v>
      </c>
      <c r="BH201" s="196">
        <f t="shared" si="27"/>
        <v>0</v>
      </c>
      <c r="BI201" s="196">
        <f t="shared" si="28"/>
        <v>0</v>
      </c>
      <c r="BJ201" s="14" t="s">
        <v>83</v>
      </c>
      <c r="BK201" s="196">
        <f t="shared" si="29"/>
        <v>0</v>
      </c>
      <c r="BL201" s="14" t="s">
        <v>151</v>
      </c>
      <c r="BM201" s="195" t="s">
        <v>424</v>
      </c>
    </row>
    <row r="202" spans="1:65" s="2" customFormat="1" ht="16.5" customHeight="1">
      <c r="A202" s="31"/>
      <c r="B202" s="32"/>
      <c r="C202" s="197" t="s">
        <v>425</v>
      </c>
      <c r="D202" s="197" t="s">
        <v>132</v>
      </c>
      <c r="E202" s="198" t="s">
        <v>426</v>
      </c>
      <c r="F202" s="199" t="s">
        <v>427</v>
      </c>
      <c r="G202" s="200" t="s">
        <v>142</v>
      </c>
      <c r="H202" s="201">
        <v>2</v>
      </c>
      <c r="I202" s="202"/>
      <c r="J202" s="203">
        <f t="shared" si="20"/>
        <v>0</v>
      </c>
      <c r="K202" s="199" t="s">
        <v>128</v>
      </c>
      <c r="L202" s="36"/>
      <c r="M202" s="204" t="s">
        <v>1</v>
      </c>
      <c r="N202" s="205" t="s">
        <v>40</v>
      </c>
      <c r="O202" s="68"/>
      <c r="P202" s="193">
        <f t="shared" si="21"/>
        <v>0</v>
      </c>
      <c r="Q202" s="193">
        <v>0</v>
      </c>
      <c r="R202" s="193">
        <f t="shared" si="22"/>
        <v>0</v>
      </c>
      <c r="S202" s="193">
        <v>0</v>
      </c>
      <c r="T202" s="194">
        <f t="shared" si="2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5" t="s">
        <v>135</v>
      </c>
      <c r="AT202" s="195" t="s">
        <v>132</v>
      </c>
      <c r="AU202" s="195" t="s">
        <v>85</v>
      </c>
      <c r="AY202" s="14" t="s">
        <v>121</v>
      </c>
      <c r="BE202" s="196">
        <f t="shared" si="24"/>
        <v>0</v>
      </c>
      <c r="BF202" s="196">
        <f t="shared" si="25"/>
        <v>0</v>
      </c>
      <c r="BG202" s="196">
        <f t="shared" si="26"/>
        <v>0</v>
      </c>
      <c r="BH202" s="196">
        <f t="shared" si="27"/>
        <v>0</v>
      </c>
      <c r="BI202" s="196">
        <f t="shared" si="28"/>
        <v>0</v>
      </c>
      <c r="BJ202" s="14" t="s">
        <v>83</v>
      </c>
      <c r="BK202" s="196">
        <f t="shared" si="29"/>
        <v>0</v>
      </c>
      <c r="BL202" s="14" t="s">
        <v>135</v>
      </c>
      <c r="BM202" s="195" t="s">
        <v>428</v>
      </c>
    </row>
    <row r="203" spans="1:65" s="2" customFormat="1" ht="24.2" customHeight="1">
      <c r="A203" s="31"/>
      <c r="B203" s="32"/>
      <c r="C203" s="183" t="s">
        <v>429</v>
      </c>
      <c r="D203" s="183" t="s">
        <v>124</v>
      </c>
      <c r="E203" s="184" t="s">
        <v>430</v>
      </c>
      <c r="F203" s="185" t="s">
        <v>431</v>
      </c>
      <c r="G203" s="186" t="s">
        <v>142</v>
      </c>
      <c r="H203" s="187">
        <v>2</v>
      </c>
      <c r="I203" s="188"/>
      <c r="J203" s="189">
        <f t="shared" ref="J203:J234" si="30">ROUND(I203*H203,2)</f>
        <v>0</v>
      </c>
      <c r="K203" s="185" t="s">
        <v>128</v>
      </c>
      <c r="L203" s="190"/>
      <c r="M203" s="191" t="s">
        <v>1</v>
      </c>
      <c r="N203" s="192" t="s">
        <v>40</v>
      </c>
      <c r="O203" s="68"/>
      <c r="P203" s="193">
        <f t="shared" ref="P203:P234" si="31">O203*H203</f>
        <v>0</v>
      </c>
      <c r="Q203" s="193">
        <v>0</v>
      </c>
      <c r="R203" s="193">
        <f t="shared" ref="R203:R234" si="32">Q203*H203</f>
        <v>0</v>
      </c>
      <c r="S203" s="193">
        <v>0</v>
      </c>
      <c r="T203" s="194">
        <f t="shared" ref="T203:T234" si="33"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5" t="s">
        <v>151</v>
      </c>
      <c r="AT203" s="195" t="s">
        <v>124</v>
      </c>
      <c r="AU203" s="195" t="s">
        <v>85</v>
      </c>
      <c r="AY203" s="14" t="s">
        <v>121</v>
      </c>
      <c r="BE203" s="196">
        <f t="shared" ref="BE203:BE220" si="34">IF(N203="základní",J203,0)</f>
        <v>0</v>
      </c>
      <c r="BF203" s="196">
        <f t="shared" ref="BF203:BF220" si="35">IF(N203="snížená",J203,0)</f>
        <v>0</v>
      </c>
      <c r="BG203" s="196">
        <f t="shared" ref="BG203:BG220" si="36">IF(N203="zákl. přenesená",J203,0)</f>
        <v>0</v>
      </c>
      <c r="BH203" s="196">
        <f t="shared" ref="BH203:BH220" si="37">IF(N203="sníž. přenesená",J203,0)</f>
        <v>0</v>
      </c>
      <c r="BI203" s="196">
        <f t="shared" ref="BI203:BI220" si="38">IF(N203="nulová",J203,0)</f>
        <v>0</v>
      </c>
      <c r="BJ203" s="14" t="s">
        <v>83</v>
      </c>
      <c r="BK203" s="196">
        <f t="shared" ref="BK203:BK220" si="39">ROUND(I203*H203,2)</f>
        <v>0</v>
      </c>
      <c r="BL203" s="14" t="s">
        <v>151</v>
      </c>
      <c r="BM203" s="195" t="s">
        <v>432</v>
      </c>
    </row>
    <row r="204" spans="1:65" s="2" customFormat="1" ht="21.75" customHeight="1">
      <c r="A204" s="31"/>
      <c r="B204" s="32"/>
      <c r="C204" s="197" t="s">
        <v>433</v>
      </c>
      <c r="D204" s="197" t="s">
        <v>132</v>
      </c>
      <c r="E204" s="198" t="s">
        <v>434</v>
      </c>
      <c r="F204" s="199" t="s">
        <v>435</v>
      </c>
      <c r="G204" s="200" t="s">
        <v>142</v>
      </c>
      <c r="H204" s="201">
        <v>2</v>
      </c>
      <c r="I204" s="202"/>
      <c r="J204" s="203">
        <f t="shared" si="30"/>
        <v>0</v>
      </c>
      <c r="K204" s="199" t="s">
        <v>128</v>
      </c>
      <c r="L204" s="36"/>
      <c r="M204" s="204" t="s">
        <v>1</v>
      </c>
      <c r="N204" s="205" t="s">
        <v>40</v>
      </c>
      <c r="O204" s="68"/>
      <c r="P204" s="193">
        <f t="shared" si="31"/>
        <v>0</v>
      </c>
      <c r="Q204" s="193">
        <v>0</v>
      </c>
      <c r="R204" s="193">
        <f t="shared" si="32"/>
        <v>0</v>
      </c>
      <c r="S204" s="193">
        <v>0</v>
      </c>
      <c r="T204" s="194">
        <f t="shared" si="3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5" t="s">
        <v>135</v>
      </c>
      <c r="AT204" s="195" t="s">
        <v>132</v>
      </c>
      <c r="AU204" s="195" t="s">
        <v>85</v>
      </c>
      <c r="AY204" s="14" t="s">
        <v>121</v>
      </c>
      <c r="BE204" s="196">
        <f t="shared" si="34"/>
        <v>0</v>
      </c>
      <c r="BF204" s="196">
        <f t="shared" si="35"/>
        <v>0</v>
      </c>
      <c r="BG204" s="196">
        <f t="shared" si="36"/>
        <v>0</v>
      </c>
      <c r="BH204" s="196">
        <f t="shared" si="37"/>
        <v>0</v>
      </c>
      <c r="BI204" s="196">
        <f t="shared" si="38"/>
        <v>0</v>
      </c>
      <c r="BJ204" s="14" t="s">
        <v>83</v>
      </c>
      <c r="BK204" s="196">
        <f t="shared" si="39"/>
        <v>0</v>
      </c>
      <c r="BL204" s="14" t="s">
        <v>135</v>
      </c>
      <c r="BM204" s="195" t="s">
        <v>436</v>
      </c>
    </row>
    <row r="205" spans="1:65" s="2" customFormat="1" ht="24.2" customHeight="1">
      <c r="A205" s="31"/>
      <c r="B205" s="32"/>
      <c r="C205" s="183" t="s">
        <v>437</v>
      </c>
      <c r="D205" s="183" t="s">
        <v>124</v>
      </c>
      <c r="E205" s="184" t="s">
        <v>438</v>
      </c>
      <c r="F205" s="185" t="s">
        <v>439</v>
      </c>
      <c r="G205" s="186" t="s">
        <v>142</v>
      </c>
      <c r="H205" s="187">
        <v>2</v>
      </c>
      <c r="I205" s="188"/>
      <c r="J205" s="189">
        <f t="shared" si="30"/>
        <v>0</v>
      </c>
      <c r="K205" s="185" t="s">
        <v>128</v>
      </c>
      <c r="L205" s="190"/>
      <c r="M205" s="191" t="s">
        <v>1</v>
      </c>
      <c r="N205" s="192" t="s">
        <v>40</v>
      </c>
      <c r="O205" s="68"/>
      <c r="P205" s="193">
        <f t="shared" si="31"/>
        <v>0</v>
      </c>
      <c r="Q205" s="193">
        <v>0</v>
      </c>
      <c r="R205" s="193">
        <f t="shared" si="32"/>
        <v>0</v>
      </c>
      <c r="S205" s="193">
        <v>0</v>
      </c>
      <c r="T205" s="194">
        <f t="shared" si="3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5" t="s">
        <v>151</v>
      </c>
      <c r="AT205" s="195" t="s">
        <v>124</v>
      </c>
      <c r="AU205" s="195" t="s">
        <v>85</v>
      </c>
      <c r="AY205" s="14" t="s">
        <v>121</v>
      </c>
      <c r="BE205" s="196">
        <f t="shared" si="34"/>
        <v>0</v>
      </c>
      <c r="BF205" s="196">
        <f t="shared" si="35"/>
        <v>0</v>
      </c>
      <c r="BG205" s="196">
        <f t="shared" si="36"/>
        <v>0</v>
      </c>
      <c r="BH205" s="196">
        <f t="shared" si="37"/>
        <v>0</v>
      </c>
      <c r="BI205" s="196">
        <f t="shared" si="38"/>
        <v>0</v>
      </c>
      <c r="BJ205" s="14" t="s">
        <v>83</v>
      </c>
      <c r="BK205" s="196">
        <f t="shared" si="39"/>
        <v>0</v>
      </c>
      <c r="BL205" s="14" t="s">
        <v>151</v>
      </c>
      <c r="BM205" s="195" t="s">
        <v>440</v>
      </c>
    </row>
    <row r="206" spans="1:65" s="2" customFormat="1" ht="16.5" customHeight="1">
      <c r="A206" s="31"/>
      <c r="B206" s="32"/>
      <c r="C206" s="197" t="s">
        <v>441</v>
      </c>
      <c r="D206" s="197" t="s">
        <v>132</v>
      </c>
      <c r="E206" s="198" t="s">
        <v>442</v>
      </c>
      <c r="F206" s="199" t="s">
        <v>443</v>
      </c>
      <c r="G206" s="200" t="s">
        <v>142</v>
      </c>
      <c r="H206" s="201">
        <v>2</v>
      </c>
      <c r="I206" s="202"/>
      <c r="J206" s="203">
        <f t="shared" si="30"/>
        <v>0</v>
      </c>
      <c r="K206" s="199" t="s">
        <v>128</v>
      </c>
      <c r="L206" s="36"/>
      <c r="M206" s="204" t="s">
        <v>1</v>
      </c>
      <c r="N206" s="205" t="s">
        <v>40</v>
      </c>
      <c r="O206" s="68"/>
      <c r="P206" s="193">
        <f t="shared" si="31"/>
        <v>0</v>
      </c>
      <c r="Q206" s="193">
        <v>0</v>
      </c>
      <c r="R206" s="193">
        <f t="shared" si="32"/>
        <v>0</v>
      </c>
      <c r="S206" s="193">
        <v>0</v>
      </c>
      <c r="T206" s="194">
        <f t="shared" si="3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5" t="s">
        <v>135</v>
      </c>
      <c r="AT206" s="195" t="s">
        <v>132</v>
      </c>
      <c r="AU206" s="195" t="s">
        <v>85</v>
      </c>
      <c r="AY206" s="14" t="s">
        <v>121</v>
      </c>
      <c r="BE206" s="196">
        <f t="shared" si="34"/>
        <v>0</v>
      </c>
      <c r="BF206" s="196">
        <f t="shared" si="35"/>
        <v>0</v>
      </c>
      <c r="BG206" s="196">
        <f t="shared" si="36"/>
        <v>0</v>
      </c>
      <c r="BH206" s="196">
        <f t="shared" si="37"/>
        <v>0</v>
      </c>
      <c r="BI206" s="196">
        <f t="shared" si="38"/>
        <v>0</v>
      </c>
      <c r="BJ206" s="14" t="s">
        <v>83</v>
      </c>
      <c r="BK206" s="196">
        <f t="shared" si="39"/>
        <v>0</v>
      </c>
      <c r="BL206" s="14" t="s">
        <v>135</v>
      </c>
      <c r="BM206" s="195" t="s">
        <v>444</v>
      </c>
    </row>
    <row r="207" spans="1:65" s="2" customFormat="1" ht="21.75" customHeight="1">
      <c r="A207" s="31"/>
      <c r="B207" s="32"/>
      <c r="C207" s="183" t="s">
        <v>445</v>
      </c>
      <c r="D207" s="183" t="s">
        <v>124</v>
      </c>
      <c r="E207" s="184" t="s">
        <v>446</v>
      </c>
      <c r="F207" s="185" t="s">
        <v>447</v>
      </c>
      <c r="G207" s="186" t="s">
        <v>142</v>
      </c>
      <c r="H207" s="187">
        <v>2</v>
      </c>
      <c r="I207" s="188"/>
      <c r="J207" s="189">
        <f t="shared" si="30"/>
        <v>0</v>
      </c>
      <c r="K207" s="185" t="s">
        <v>128</v>
      </c>
      <c r="L207" s="190"/>
      <c r="M207" s="191" t="s">
        <v>1</v>
      </c>
      <c r="N207" s="192" t="s">
        <v>40</v>
      </c>
      <c r="O207" s="68"/>
      <c r="P207" s="193">
        <f t="shared" si="31"/>
        <v>0</v>
      </c>
      <c r="Q207" s="193">
        <v>0</v>
      </c>
      <c r="R207" s="193">
        <f t="shared" si="32"/>
        <v>0</v>
      </c>
      <c r="S207" s="193">
        <v>0</v>
      </c>
      <c r="T207" s="194">
        <f t="shared" si="3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5" t="s">
        <v>151</v>
      </c>
      <c r="AT207" s="195" t="s">
        <v>124</v>
      </c>
      <c r="AU207" s="195" t="s">
        <v>85</v>
      </c>
      <c r="AY207" s="14" t="s">
        <v>121</v>
      </c>
      <c r="BE207" s="196">
        <f t="shared" si="34"/>
        <v>0</v>
      </c>
      <c r="BF207" s="196">
        <f t="shared" si="35"/>
        <v>0</v>
      </c>
      <c r="BG207" s="196">
        <f t="shared" si="36"/>
        <v>0</v>
      </c>
      <c r="BH207" s="196">
        <f t="shared" si="37"/>
        <v>0</v>
      </c>
      <c r="BI207" s="196">
        <f t="shared" si="38"/>
        <v>0</v>
      </c>
      <c r="BJ207" s="14" t="s">
        <v>83</v>
      </c>
      <c r="BK207" s="196">
        <f t="shared" si="39"/>
        <v>0</v>
      </c>
      <c r="BL207" s="14" t="s">
        <v>151</v>
      </c>
      <c r="BM207" s="195" t="s">
        <v>448</v>
      </c>
    </row>
    <row r="208" spans="1:65" s="2" customFormat="1" ht="16.5" customHeight="1">
      <c r="A208" s="31"/>
      <c r="B208" s="32"/>
      <c r="C208" s="197" t="s">
        <v>449</v>
      </c>
      <c r="D208" s="197" t="s">
        <v>132</v>
      </c>
      <c r="E208" s="198" t="s">
        <v>450</v>
      </c>
      <c r="F208" s="199" t="s">
        <v>451</v>
      </c>
      <c r="G208" s="200" t="s">
        <v>142</v>
      </c>
      <c r="H208" s="201">
        <v>2</v>
      </c>
      <c r="I208" s="202"/>
      <c r="J208" s="203">
        <f t="shared" si="30"/>
        <v>0</v>
      </c>
      <c r="K208" s="199" t="s">
        <v>128</v>
      </c>
      <c r="L208" s="36"/>
      <c r="M208" s="204" t="s">
        <v>1</v>
      </c>
      <c r="N208" s="205" t="s">
        <v>40</v>
      </c>
      <c r="O208" s="68"/>
      <c r="P208" s="193">
        <f t="shared" si="31"/>
        <v>0</v>
      </c>
      <c r="Q208" s="193">
        <v>0</v>
      </c>
      <c r="R208" s="193">
        <f t="shared" si="32"/>
        <v>0</v>
      </c>
      <c r="S208" s="193">
        <v>0</v>
      </c>
      <c r="T208" s="194">
        <f t="shared" si="3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5" t="s">
        <v>135</v>
      </c>
      <c r="AT208" s="195" t="s">
        <v>132</v>
      </c>
      <c r="AU208" s="195" t="s">
        <v>85</v>
      </c>
      <c r="AY208" s="14" t="s">
        <v>121</v>
      </c>
      <c r="BE208" s="196">
        <f t="shared" si="34"/>
        <v>0</v>
      </c>
      <c r="BF208" s="196">
        <f t="shared" si="35"/>
        <v>0</v>
      </c>
      <c r="BG208" s="196">
        <f t="shared" si="36"/>
        <v>0</v>
      </c>
      <c r="BH208" s="196">
        <f t="shared" si="37"/>
        <v>0</v>
      </c>
      <c r="BI208" s="196">
        <f t="shared" si="38"/>
        <v>0</v>
      </c>
      <c r="BJ208" s="14" t="s">
        <v>83</v>
      </c>
      <c r="BK208" s="196">
        <f t="shared" si="39"/>
        <v>0</v>
      </c>
      <c r="BL208" s="14" t="s">
        <v>135</v>
      </c>
      <c r="BM208" s="195" t="s">
        <v>452</v>
      </c>
    </row>
    <row r="209" spans="1:65" s="2" customFormat="1" ht="21.75" customHeight="1">
      <c r="A209" s="31"/>
      <c r="B209" s="32"/>
      <c r="C209" s="183" t="s">
        <v>453</v>
      </c>
      <c r="D209" s="183" t="s">
        <v>124</v>
      </c>
      <c r="E209" s="184" t="s">
        <v>454</v>
      </c>
      <c r="F209" s="185" t="s">
        <v>455</v>
      </c>
      <c r="G209" s="186" t="s">
        <v>142</v>
      </c>
      <c r="H209" s="187">
        <v>2</v>
      </c>
      <c r="I209" s="188"/>
      <c r="J209" s="189">
        <f t="shared" si="30"/>
        <v>0</v>
      </c>
      <c r="K209" s="185" t="s">
        <v>128</v>
      </c>
      <c r="L209" s="190"/>
      <c r="M209" s="191" t="s">
        <v>1</v>
      </c>
      <c r="N209" s="192" t="s">
        <v>40</v>
      </c>
      <c r="O209" s="68"/>
      <c r="P209" s="193">
        <f t="shared" si="31"/>
        <v>0</v>
      </c>
      <c r="Q209" s="193">
        <v>0</v>
      </c>
      <c r="R209" s="193">
        <f t="shared" si="32"/>
        <v>0</v>
      </c>
      <c r="S209" s="193">
        <v>0</v>
      </c>
      <c r="T209" s="194">
        <f t="shared" si="3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5" t="s">
        <v>151</v>
      </c>
      <c r="AT209" s="195" t="s">
        <v>124</v>
      </c>
      <c r="AU209" s="195" t="s">
        <v>85</v>
      </c>
      <c r="AY209" s="14" t="s">
        <v>121</v>
      </c>
      <c r="BE209" s="196">
        <f t="shared" si="34"/>
        <v>0</v>
      </c>
      <c r="BF209" s="196">
        <f t="shared" si="35"/>
        <v>0</v>
      </c>
      <c r="BG209" s="196">
        <f t="shared" si="36"/>
        <v>0</v>
      </c>
      <c r="BH209" s="196">
        <f t="shared" si="37"/>
        <v>0</v>
      </c>
      <c r="BI209" s="196">
        <f t="shared" si="38"/>
        <v>0</v>
      </c>
      <c r="BJ209" s="14" t="s">
        <v>83</v>
      </c>
      <c r="BK209" s="196">
        <f t="shared" si="39"/>
        <v>0</v>
      </c>
      <c r="BL209" s="14" t="s">
        <v>151</v>
      </c>
      <c r="BM209" s="195" t="s">
        <v>456</v>
      </c>
    </row>
    <row r="210" spans="1:65" s="2" customFormat="1" ht="24.2" customHeight="1">
      <c r="A210" s="31"/>
      <c r="B210" s="32"/>
      <c r="C210" s="183" t="s">
        <v>457</v>
      </c>
      <c r="D210" s="183" t="s">
        <v>124</v>
      </c>
      <c r="E210" s="184" t="s">
        <v>458</v>
      </c>
      <c r="F210" s="185" t="s">
        <v>459</v>
      </c>
      <c r="G210" s="186" t="s">
        <v>142</v>
      </c>
      <c r="H210" s="187">
        <v>3</v>
      </c>
      <c r="I210" s="188"/>
      <c r="J210" s="189">
        <f t="shared" si="30"/>
        <v>0</v>
      </c>
      <c r="K210" s="185" t="s">
        <v>128</v>
      </c>
      <c r="L210" s="190"/>
      <c r="M210" s="191" t="s">
        <v>1</v>
      </c>
      <c r="N210" s="192" t="s">
        <v>40</v>
      </c>
      <c r="O210" s="68"/>
      <c r="P210" s="193">
        <f t="shared" si="31"/>
        <v>0</v>
      </c>
      <c r="Q210" s="193">
        <v>0</v>
      </c>
      <c r="R210" s="193">
        <f t="shared" si="32"/>
        <v>0</v>
      </c>
      <c r="S210" s="193">
        <v>0</v>
      </c>
      <c r="T210" s="194">
        <f t="shared" si="3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5" t="s">
        <v>151</v>
      </c>
      <c r="AT210" s="195" t="s">
        <v>124</v>
      </c>
      <c r="AU210" s="195" t="s">
        <v>85</v>
      </c>
      <c r="AY210" s="14" t="s">
        <v>121</v>
      </c>
      <c r="BE210" s="196">
        <f t="shared" si="34"/>
        <v>0</v>
      </c>
      <c r="BF210" s="196">
        <f t="shared" si="35"/>
        <v>0</v>
      </c>
      <c r="BG210" s="196">
        <f t="shared" si="36"/>
        <v>0</v>
      </c>
      <c r="BH210" s="196">
        <f t="shared" si="37"/>
        <v>0</v>
      </c>
      <c r="BI210" s="196">
        <f t="shared" si="38"/>
        <v>0</v>
      </c>
      <c r="BJ210" s="14" t="s">
        <v>83</v>
      </c>
      <c r="BK210" s="196">
        <f t="shared" si="39"/>
        <v>0</v>
      </c>
      <c r="BL210" s="14" t="s">
        <v>151</v>
      </c>
      <c r="BM210" s="195" t="s">
        <v>460</v>
      </c>
    </row>
    <row r="211" spans="1:65" s="2" customFormat="1" ht="21.75" customHeight="1">
      <c r="A211" s="31"/>
      <c r="B211" s="32"/>
      <c r="C211" s="197" t="s">
        <v>461</v>
      </c>
      <c r="D211" s="197" t="s">
        <v>132</v>
      </c>
      <c r="E211" s="198" t="s">
        <v>462</v>
      </c>
      <c r="F211" s="199" t="s">
        <v>463</v>
      </c>
      <c r="G211" s="200" t="s">
        <v>142</v>
      </c>
      <c r="H211" s="201">
        <v>3</v>
      </c>
      <c r="I211" s="202"/>
      <c r="J211" s="203">
        <f t="shared" si="30"/>
        <v>0</v>
      </c>
      <c r="K211" s="199" t="s">
        <v>128</v>
      </c>
      <c r="L211" s="36"/>
      <c r="M211" s="204" t="s">
        <v>1</v>
      </c>
      <c r="N211" s="205" t="s">
        <v>40</v>
      </c>
      <c r="O211" s="68"/>
      <c r="P211" s="193">
        <f t="shared" si="31"/>
        <v>0</v>
      </c>
      <c r="Q211" s="193">
        <v>0</v>
      </c>
      <c r="R211" s="193">
        <f t="shared" si="32"/>
        <v>0</v>
      </c>
      <c r="S211" s="193">
        <v>0</v>
      </c>
      <c r="T211" s="194">
        <f t="shared" si="3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5" t="s">
        <v>135</v>
      </c>
      <c r="AT211" s="195" t="s">
        <v>132</v>
      </c>
      <c r="AU211" s="195" t="s">
        <v>85</v>
      </c>
      <c r="AY211" s="14" t="s">
        <v>121</v>
      </c>
      <c r="BE211" s="196">
        <f t="shared" si="34"/>
        <v>0</v>
      </c>
      <c r="BF211" s="196">
        <f t="shared" si="35"/>
        <v>0</v>
      </c>
      <c r="BG211" s="196">
        <f t="shared" si="36"/>
        <v>0</v>
      </c>
      <c r="BH211" s="196">
        <f t="shared" si="37"/>
        <v>0</v>
      </c>
      <c r="BI211" s="196">
        <f t="shared" si="38"/>
        <v>0</v>
      </c>
      <c r="BJ211" s="14" t="s">
        <v>83</v>
      </c>
      <c r="BK211" s="196">
        <f t="shared" si="39"/>
        <v>0</v>
      </c>
      <c r="BL211" s="14" t="s">
        <v>135</v>
      </c>
      <c r="BM211" s="195" t="s">
        <v>464</v>
      </c>
    </row>
    <row r="212" spans="1:65" s="2" customFormat="1" ht="21.75" customHeight="1">
      <c r="A212" s="31"/>
      <c r="B212" s="32"/>
      <c r="C212" s="197" t="s">
        <v>465</v>
      </c>
      <c r="D212" s="197" t="s">
        <v>132</v>
      </c>
      <c r="E212" s="198" t="s">
        <v>466</v>
      </c>
      <c r="F212" s="199" t="s">
        <v>467</v>
      </c>
      <c r="G212" s="200" t="s">
        <v>142</v>
      </c>
      <c r="H212" s="201">
        <v>9</v>
      </c>
      <c r="I212" s="202"/>
      <c r="J212" s="203">
        <f t="shared" si="30"/>
        <v>0</v>
      </c>
      <c r="K212" s="199" t="s">
        <v>128</v>
      </c>
      <c r="L212" s="36"/>
      <c r="M212" s="204" t="s">
        <v>1</v>
      </c>
      <c r="N212" s="205" t="s">
        <v>40</v>
      </c>
      <c r="O212" s="68"/>
      <c r="P212" s="193">
        <f t="shared" si="31"/>
        <v>0</v>
      </c>
      <c r="Q212" s="193">
        <v>0</v>
      </c>
      <c r="R212" s="193">
        <f t="shared" si="32"/>
        <v>0</v>
      </c>
      <c r="S212" s="193">
        <v>0</v>
      </c>
      <c r="T212" s="194">
        <f t="shared" si="3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5" t="s">
        <v>135</v>
      </c>
      <c r="AT212" s="195" t="s">
        <v>132</v>
      </c>
      <c r="AU212" s="195" t="s">
        <v>85</v>
      </c>
      <c r="AY212" s="14" t="s">
        <v>121</v>
      </c>
      <c r="BE212" s="196">
        <f t="shared" si="34"/>
        <v>0</v>
      </c>
      <c r="BF212" s="196">
        <f t="shared" si="35"/>
        <v>0</v>
      </c>
      <c r="BG212" s="196">
        <f t="shared" si="36"/>
        <v>0</v>
      </c>
      <c r="BH212" s="196">
        <f t="shared" si="37"/>
        <v>0</v>
      </c>
      <c r="BI212" s="196">
        <f t="shared" si="38"/>
        <v>0</v>
      </c>
      <c r="BJ212" s="14" t="s">
        <v>83</v>
      </c>
      <c r="BK212" s="196">
        <f t="shared" si="39"/>
        <v>0</v>
      </c>
      <c r="BL212" s="14" t="s">
        <v>135</v>
      </c>
      <c r="BM212" s="195" t="s">
        <v>468</v>
      </c>
    </row>
    <row r="213" spans="1:65" s="2" customFormat="1" ht="24.2" customHeight="1">
      <c r="A213" s="31"/>
      <c r="B213" s="32"/>
      <c r="C213" s="183" t="s">
        <v>469</v>
      </c>
      <c r="D213" s="183" t="s">
        <v>124</v>
      </c>
      <c r="E213" s="184" t="s">
        <v>470</v>
      </c>
      <c r="F213" s="185" t="s">
        <v>471</v>
      </c>
      <c r="G213" s="186" t="s">
        <v>142</v>
      </c>
      <c r="H213" s="187">
        <v>9</v>
      </c>
      <c r="I213" s="188"/>
      <c r="J213" s="189">
        <f t="shared" si="30"/>
        <v>0</v>
      </c>
      <c r="K213" s="185" t="s">
        <v>128</v>
      </c>
      <c r="L213" s="190"/>
      <c r="M213" s="191" t="s">
        <v>1</v>
      </c>
      <c r="N213" s="192" t="s">
        <v>40</v>
      </c>
      <c r="O213" s="68"/>
      <c r="P213" s="193">
        <f t="shared" si="31"/>
        <v>0</v>
      </c>
      <c r="Q213" s="193">
        <v>0</v>
      </c>
      <c r="R213" s="193">
        <f t="shared" si="32"/>
        <v>0</v>
      </c>
      <c r="S213" s="193">
        <v>0</v>
      </c>
      <c r="T213" s="194">
        <f t="shared" si="3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5" t="s">
        <v>151</v>
      </c>
      <c r="AT213" s="195" t="s">
        <v>124</v>
      </c>
      <c r="AU213" s="195" t="s">
        <v>85</v>
      </c>
      <c r="AY213" s="14" t="s">
        <v>121</v>
      </c>
      <c r="BE213" s="196">
        <f t="shared" si="34"/>
        <v>0</v>
      </c>
      <c r="BF213" s="196">
        <f t="shared" si="35"/>
        <v>0</v>
      </c>
      <c r="BG213" s="196">
        <f t="shared" si="36"/>
        <v>0</v>
      </c>
      <c r="BH213" s="196">
        <f t="shared" si="37"/>
        <v>0</v>
      </c>
      <c r="BI213" s="196">
        <f t="shared" si="38"/>
        <v>0</v>
      </c>
      <c r="BJ213" s="14" t="s">
        <v>83</v>
      </c>
      <c r="BK213" s="196">
        <f t="shared" si="39"/>
        <v>0</v>
      </c>
      <c r="BL213" s="14" t="s">
        <v>151</v>
      </c>
      <c r="BM213" s="195" t="s">
        <v>472</v>
      </c>
    </row>
    <row r="214" spans="1:65" s="2" customFormat="1" ht="49.15" customHeight="1">
      <c r="A214" s="31"/>
      <c r="B214" s="32"/>
      <c r="C214" s="197" t="s">
        <v>473</v>
      </c>
      <c r="D214" s="197" t="s">
        <v>132</v>
      </c>
      <c r="E214" s="198" t="s">
        <v>474</v>
      </c>
      <c r="F214" s="199" t="s">
        <v>475</v>
      </c>
      <c r="G214" s="200" t="s">
        <v>142</v>
      </c>
      <c r="H214" s="201">
        <v>77.5</v>
      </c>
      <c r="I214" s="202"/>
      <c r="J214" s="203">
        <f t="shared" si="30"/>
        <v>0</v>
      </c>
      <c r="K214" s="199" t="s">
        <v>128</v>
      </c>
      <c r="L214" s="36"/>
      <c r="M214" s="204" t="s">
        <v>1</v>
      </c>
      <c r="N214" s="205" t="s">
        <v>40</v>
      </c>
      <c r="O214" s="68"/>
      <c r="P214" s="193">
        <f t="shared" si="31"/>
        <v>0</v>
      </c>
      <c r="Q214" s="193">
        <v>0</v>
      </c>
      <c r="R214" s="193">
        <f t="shared" si="32"/>
        <v>0</v>
      </c>
      <c r="S214" s="193">
        <v>0</v>
      </c>
      <c r="T214" s="194">
        <f t="shared" si="3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5" t="s">
        <v>135</v>
      </c>
      <c r="AT214" s="195" t="s">
        <v>132</v>
      </c>
      <c r="AU214" s="195" t="s">
        <v>85</v>
      </c>
      <c r="AY214" s="14" t="s">
        <v>121</v>
      </c>
      <c r="BE214" s="196">
        <f t="shared" si="34"/>
        <v>0</v>
      </c>
      <c r="BF214" s="196">
        <f t="shared" si="35"/>
        <v>0</v>
      </c>
      <c r="BG214" s="196">
        <f t="shared" si="36"/>
        <v>0</v>
      </c>
      <c r="BH214" s="196">
        <f t="shared" si="37"/>
        <v>0</v>
      </c>
      <c r="BI214" s="196">
        <f t="shared" si="38"/>
        <v>0</v>
      </c>
      <c r="BJ214" s="14" t="s">
        <v>83</v>
      </c>
      <c r="BK214" s="196">
        <f t="shared" si="39"/>
        <v>0</v>
      </c>
      <c r="BL214" s="14" t="s">
        <v>135</v>
      </c>
      <c r="BM214" s="195" t="s">
        <v>476</v>
      </c>
    </row>
    <row r="215" spans="1:65" s="2" customFormat="1" ht="16.5" customHeight="1">
      <c r="A215" s="31"/>
      <c r="B215" s="32"/>
      <c r="C215" s="197" t="s">
        <v>477</v>
      </c>
      <c r="D215" s="197" t="s">
        <v>132</v>
      </c>
      <c r="E215" s="198" t="s">
        <v>478</v>
      </c>
      <c r="F215" s="199" t="s">
        <v>479</v>
      </c>
      <c r="G215" s="200" t="s">
        <v>480</v>
      </c>
      <c r="H215" s="201">
        <v>71</v>
      </c>
      <c r="I215" s="202"/>
      <c r="J215" s="203">
        <f t="shared" si="30"/>
        <v>0</v>
      </c>
      <c r="K215" s="199" t="s">
        <v>1</v>
      </c>
      <c r="L215" s="36"/>
      <c r="M215" s="204" t="s">
        <v>1</v>
      </c>
      <c r="N215" s="205" t="s">
        <v>40</v>
      </c>
      <c r="O215" s="68"/>
      <c r="P215" s="193">
        <f t="shared" si="31"/>
        <v>0</v>
      </c>
      <c r="Q215" s="193">
        <v>0</v>
      </c>
      <c r="R215" s="193">
        <f t="shared" si="32"/>
        <v>0</v>
      </c>
      <c r="S215" s="193">
        <v>0</v>
      </c>
      <c r="T215" s="194">
        <f t="shared" si="3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5" t="s">
        <v>135</v>
      </c>
      <c r="AT215" s="195" t="s">
        <v>132</v>
      </c>
      <c r="AU215" s="195" t="s">
        <v>85</v>
      </c>
      <c r="AY215" s="14" t="s">
        <v>121</v>
      </c>
      <c r="BE215" s="196">
        <f t="shared" si="34"/>
        <v>0</v>
      </c>
      <c r="BF215" s="196">
        <f t="shared" si="35"/>
        <v>0</v>
      </c>
      <c r="BG215" s="196">
        <f t="shared" si="36"/>
        <v>0</v>
      </c>
      <c r="BH215" s="196">
        <f t="shared" si="37"/>
        <v>0</v>
      </c>
      <c r="BI215" s="196">
        <f t="shared" si="38"/>
        <v>0</v>
      </c>
      <c r="BJ215" s="14" t="s">
        <v>83</v>
      </c>
      <c r="BK215" s="196">
        <f t="shared" si="39"/>
        <v>0</v>
      </c>
      <c r="BL215" s="14" t="s">
        <v>135</v>
      </c>
      <c r="BM215" s="195" t="s">
        <v>481</v>
      </c>
    </row>
    <row r="216" spans="1:65" s="2" customFormat="1" ht="24.2" customHeight="1">
      <c r="A216" s="31"/>
      <c r="B216" s="32"/>
      <c r="C216" s="183" t="s">
        <v>482</v>
      </c>
      <c r="D216" s="183" t="s">
        <v>124</v>
      </c>
      <c r="E216" s="184" t="s">
        <v>483</v>
      </c>
      <c r="F216" s="185" t="s">
        <v>484</v>
      </c>
      <c r="G216" s="186" t="s">
        <v>480</v>
      </c>
      <c r="H216" s="187">
        <v>69</v>
      </c>
      <c r="I216" s="188"/>
      <c r="J216" s="189">
        <f t="shared" si="30"/>
        <v>0</v>
      </c>
      <c r="K216" s="185" t="s">
        <v>128</v>
      </c>
      <c r="L216" s="190"/>
      <c r="M216" s="191" t="s">
        <v>1</v>
      </c>
      <c r="N216" s="192" t="s">
        <v>40</v>
      </c>
      <c r="O216" s="68"/>
      <c r="P216" s="193">
        <f t="shared" si="31"/>
        <v>0</v>
      </c>
      <c r="Q216" s="193">
        <v>0</v>
      </c>
      <c r="R216" s="193">
        <f t="shared" si="32"/>
        <v>0</v>
      </c>
      <c r="S216" s="193">
        <v>0</v>
      </c>
      <c r="T216" s="194">
        <f t="shared" si="3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5" t="s">
        <v>151</v>
      </c>
      <c r="AT216" s="195" t="s">
        <v>124</v>
      </c>
      <c r="AU216" s="195" t="s">
        <v>85</v>
      </c>
      <c r="AY216" s="14" t="s">
        <v>121</v>
      </c>
      <c r="BE216" s="196">
        <f t="shared" si="34"/>
        <v>0</v>
      </c>
      <c r="BF216" s="196">
        <f t="shared" si="35"/>
        <v>0</v>
      </c>
      <c r="BG216" s="196">
        <f t="shared" si="36"/>
        <v>0</v>
      </c>
      <c r="BH216" s="196">
        <f t="shared" si="37"/>
        <v>0</v>
      </c>
      <c r="BI216" s="196">
        <f t="shared" si="38"/>
        <v>0</v>
      </c>
      <c r="BJ216" s="14" t="s">
        <v>83</v>
      </c>
      <c r="BK216" s="196">
        <f t="shared" si="39"/>
        <v>0</v>
      </c>
      <c r="BL216" s="14" t="s">
        <v>151</v>
      </c>
      <c r="BM216" s="195" t="s">
        <v>485</v>
      </c>
    </row>
    <row r="217" spans="1:65" s="2" customFormat="1" ht="24.2" customHeight="1">
      <c r="A217" s="31"/>
      <c r="B217" s="32"/>
      <c r="C217" s="183" t="s">
        <v>486</v>
      </c>
      <c r="D217" s="183" t="s">
        <v>124</v>
      </c>
      <c r="E217" s="184" t="s">
        <v>487</v>
      </c>
      <c r="F217" s="185" t="s">
        <v>488</v>
      </c>
      <c r="G217" s="186" t="s">
        <v>142</v>
      </c>
      <c r="H217" s="187">
        <v>12</v>
      </c>
      <c r="I217" s="188"/>
      <c r="J217" s="189">
        <f t="shared" si="30"/>
        <v>0</v>
      </c>
      <c r="K217" s="185" t="s">
        <v>128</v>
      </c>
      <c r="L217" s="190"/>
      <c r="M217" s="191" t="s">
        <v>1</v>
      </c>
      <c r="N217" s="192" t="s">
        <v>40</v>
      </c>
      <c r="O217" s="68"/>
      <c r="P217" s="193">
        <f t="shared" si="31"/>
        <v>0</v>
      </c>
      <c r="Q217" s="193">
        <v>0</v>
      </c>
      <c r="R217" s="193">
        <f t="shared" si="32"/>
        <v>0</v>
      </c>
      <c r="S217" s="193">
        <v>0</v>
      </c>
      <c r="T217" s="194">
        <f t="shared" si="3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5" t="s">
        <v>151</v>
      </c>
      <c r="AT217" s="195" t="s">
        <v>124</v>
      </c>
      <c r="AU217" s="195" t="s">
        <v>85</v>
      </c>
      <c r="AY217" s="14" t="s">
        <v>121</v>
      </c>
      <c r="BE217" s="196">
        <f t="shared" si="34"/>
        <v>0</v>
      </c>
      <c r="BF217" s="196">
        <f t="shared" si="35"/>
        <v>0</v>
      </c>
      <c r="BG217" s="196">
        <f t="shared" si="36"/>
        <v>0</v>
      </c>
      <c r="BH217" s="196">
        <f t="shared" si="37"/>
        <v>0</v>
      </c>
      <c r="BI217" s="196">
        <f t="shared" si="38"/>
        <v>0</v>
      </c>
      <c r="BJ217" s="14" t="s">
        <v>83</v>
      </c>
      <c r="BK217" s="196">
        <f t="shared" si="39"/>
        <v>0</v>
      </c>
      <c r="BL217" s="14" t="s">
        <v>151</v>
      </c>
      <c r="BM217" s="195" t="s">
        <v>489</v>
      </c>
    </row>
    <row r="218" spans="1:65" s="2" customFormat="1" ht="24.2" customHeight="1">
      <c r="A218" s="31"/>
      <c r="B218" s="32"/>
      <c r="C218" s="183" t="s">
        <v>490</v>
      </c>
      <c r="D218" s="183" t="s">
        <v>124</v>
      </c>
      <c r="E218" s="184" t="s">
        <v>491</v>
      </c>
      <c r="F218" s="185" t="s">
        <v>492</v>
      </c>
      <c r="G218" s="186" t="s">
        <v>142</v>
      </c>
      <c r="H218" s="187">
        <v>3</v>
      </c>
      <c r="I218" s="188"/>
      <c r="J218" s="189">
        <f t="shared" si="30"/>
        <v>0</v>
      </c>
      <c r="K218" s="185" t="s">
        <v>128</v>
      </c>
      <c r="L218" s="190"/>
      <c r="M218" s="191" t="s">
        <v>1</v>
      </c>
      <c r="N218" s="192" t="s">
        <v>40</v>
      </c>
      <c r="O218" s="68"/>
      <c r="P218" s="193">
        <f t="shared" si="31"/>
        <v>0</v>
      </c>
      <c r="Q218" s="193">
        <v>0</v>
      </c>
      <c r="R218" s="193">
        <f t="shared" si="32"/>
        <v>0</v>
      </c>
      <c r="S218" s="193">
        <v>0</v>
      </c>
      <c r="T218" s="194">
        <f t="shared" si="3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5" t="s">
        <v>151</v>
      </c>
      <c r="AT218" s="195" t="s">
        <v>124</v>
      </c>
      <c r="AU218" s="195" t="s">
        <v>85</v>
      </c>
      <c r="AY218" s="14" t="s">
        <v>121</v>
      </c>
      <c r="BE218" s="196">
        <f t="shared" si="34"/>
        <v>0</v>
      </c>
      <c r="BF218" s="196">
        <f t="shared" si="35"/>
        <v>0</v>
      </c>
      <c r="BG218" s="196">
        <f t="shared" si="36"/>
        <v>0</v>
      </c>
      <c r="BH218" s="196">
        <f t="shared" si="37"/>
        <v>0</v>
      </c>
      <c r="BI218" s="196">
        <f t="shared" si="38"/>
        <v>0</v>
      </c>
      <c r="BJ218" s="14" t="s">
        <v>83</v>
      </c>
      <c r="BK218" s="196">
        <f t="shared" si="39"/>
        <v>0</v>
      </c>
      <c r="BL218" s="14" t="s">
        <v>151</v>
      </c>
      <c r="BM218" s="195" t="s">
        <v>493</v>
      </c>
    </row>
    <row r="219" spans="1:65" s="2" customFormat="1" ht="24.2" customHeight="1">
      <c r="A219" s="31"/>
      <c r="B219" s="32"/>
      <c r="C219" s="183" t="s">
        <v>494</v>
      </c>
      <c r="D219" s="183" t="s">
        <v>124</v>
      </c>
      <c r="E219" s="184" t="s">
        <v>495</v>
      </c>
      <c r="F219" s="185" t="s">
        <v>496</v>
      </c>
      <c r="G219" s="186" t="s">
        <v>142</v>
      </c>
      <c r="H219" s="187">
        <v>3</v>
      </c>
      <c r="I219" s="188"/>
      <c r="J219" s="189">
        <f t="shared" si="30"/>
        <v>0</v>
      </c>
      <c r="K219" s="185" t="s">
        <v>128</v>
      </c>
      <c r="L219" s="190"/>
      <c r="M219" s="191" t="s">
        <v>1</v>
      </c>
      <c r="N219" s="192" t="s">
        <v>40</v>
      </c>
      <c r="O219" s="68"/>
      <c r="P219" s="193">
        <f t="shared" si="31"/>
        <v>0</v>
      </c>
      <c r="Q219" s="193">
        <v>0</v>
      </c>
      <c r="R219" s="193">
        <f t="shared" si="32"/>
        <v>0</v>
      </c>
      <c r="S219" s="193">
        <v>0</v>
      </c>
      <c r="T219" s="194">
        <f t="shared" si="3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5" t="s">
        <v>151</v>
      </c>
      <c r="AT219" s="195" t="s">
        <v>124</v>
      </c>
      <c r="AU219" s="195" t="s">
        <v>85</v>
      </c>
      <c r="AY219" s="14" t="s">
        <v>121</v>
      </c>
      <c r="BE219" s="196">
        <f t="shared" si="34"/>
        <v>0</v>
      </c>
      <c r="BF219" s="196">
        <f t="shared" si="35"/>
        <v>0</v>
      </c>
      <c r="BG219" s="196">
        <f t="shared" si="36"/>
        <v>0</v>
      </c>
      <c r="BH219" s="196">
        <f t="shared" si="37"/>
        <v>0</v>
      </c>
      <c r="BI219" s="196">
        <f t="shared" si="38"/>
        <v>0</v>
      </c>
      <c r="BJ219" s="14" t="s">
        <v>83</v>
      </c>
      <c r="BK219" s="196">
        <f t="shared" si="39"/>
        <v>0</v>
      </c>
      <c r="BL219" s="14" t="s">
        <v>151</v>
      </c>
      <c r="BM219" s="195" t="s">
        <v>497</v>
      </c>
    </row>
    <row r="220" spans="1:65" s="2" customFormat="1" ht="49.15" customHeight="1">
      <c r="A220" s="31"/>
      <c r="B220" s="32"/>
      <c r="C220" s="197" t="s">
        <v>498</v>
      </c>
      <c r="D220" s="197" t="s">
        <v>132</v>
      </c>
      <c r="E220" s="198" t="s">
        <v>499</v>
      </c>
      <c r="F220" s="199" t="s">
        <v>500</v>
      </c>
      <c r="G220" s="200" t="s">
        <v>501</v>
      </c>
      <c r="H220" s="201">
        <v>119</v>
      </c>
      <c r="I220" s="202"/>
      <c r="J220" s="203">
        <f t="shared" si="30"/>
        <v>0</v>
      </c>
      <c r="K220" s="199" t="s">
        <v>128</v>
      </c>
      <c r="L220" s="36"/>
      <c r="M220" s="204" t="s">
        <v>1</v>
      </c>
      <c r="N220" s="205" t="s">
        <v>40</v>
      </c>
      <c r="O220" s="68"/>
      <c r="P220" s="193">
        <f t="shared" si="31"/>
        <v>0</v>
      </c>
      <c r="Q220" s="193">
        <v>0</v>
      </c>
      <c r="R220" s="193">
        <f t="shared" si="32"/>
        <v>0</v>
      </c>
      <c r="S220" s="193">
        <v>0</v>
      </c>
      <c r="T220" s="194">
        <f t="shared" si="3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5" t="s">
        <v>135</v>
      </c>
      <c r="AT220" s="195" t="s">
        <v>132</v>
      </c>
      <c r="AU220" s="195" t="s">
        <v>85</v>
      </c>
      <c r="AY220" s="14" t="s">
        <v>121</v>
      </c>
      <c r="BE220" s="196">
        <f t="shared" si="34"/>
        <v>0</v>
      </c>
      <c r="BF220" s="196">
        <f t="shared" si="35"/>
        <v>0</v>
      </c>
      <c r="BG220" s="196">
        <f t="shared" si="36"/>
        <v>0</v>
      </c>
      <c r="BH220" s="196">
        <f t="shared" si="37"/>
        <v>0</v>
      </c>
      <c r="BI220" s="196">
        <f t="shared" si="38"/>
        <v>0</v>
      </c>
      <c r="BJ220" s="14" t="s">
        <v>83</v>
      </c>
      <c r="BK220" s="196">
        <f t="shared" si="39"/>
        <v>0</v>
      </c>
      <c r="BL220" s="14" t="s">
        <v>135</v>
      </c>
      <c r="BM220" s="195" t="s">
        <v>502</v>
      </c>
    </row>
    <row r="221" spans="1:65" s="12" customFormat="1" ht="22.9" customHeight="1">
      <c r="B221" s="167"/>
      <c r="C221" s="168"/>
      <c r="D221" s="169" t="s">
        <v>74</v>
      </c>
      <c r="E221" s="181" t="s">
        <v>503</v>
      </c>
      <c r="F221" s="181" t="s">
        <v>504</v>
      </c>
      <c r="G221" s="168"/>
      <c r="H221" s="168"/>
      <c r="I221" s="171"/>
      <c r="J221" s="182">
        <f>BK221</f>
        <v>0</v>
      </c>
      <c r="K221" s="168"/>
      <c r="L221" s="173"/>
      <c r="M221" s="174"/>
      <c r="N221" s="175"/>
      <c r="O221" s="175"/>
      <c r="P221" s="176">
        <f>SUM(P222:P236)</f>
        <v>0</v>
      </c>
      <c r="Q221" s="175"/>
      <c r="R221" s="176">
        <f>SUM(R222:R236)</f>
        <v>0</v>
      </c>
      <c r="S221" s="175"/>
      <c r="T221" s="177">
        <f>SUM(T222:T236)</f>
        <v>0</v>
      </c>
      <c r="AR221" s="178" t="s">
        <v>83</v>
      </c>
      <c r="AT221" s="179" t="s">
        <v>74</v>
      </c>
      <c r="AU221" s="179" t="s">
        <v>83</v>
      </c>
      <c r="AY221" s="178" t="s">
        <v>121</v>
      </c>
      <c r="BK221" s="180">
        <f>SUM(BK222:BK236)</f>
        <v>0</v>
      </c>
    </row>
    <row r="222" spans="1:65" s="2" customFormat="1" ht="44.25" customHeight="1">
      <c r="A222" s="31"/>
      <c r="B222" s="32"/>
      <c r="C222" s="197" t="s">
        <v>505</v>
      </c>
      <c r="D222" s="197" t="s">
        <v>132</v>
      </c>
      <c r="E222" s="198" t="s">
        <v>506</v>
      </c>
      <c r="F222" s="199" t="s">
        <v>507</v>
      </c>
      <c r="G222" s="200" t="s">
        <v>142</v>
      </c>
      <c r="H222" s="201">
        <v>56</v>
      </c>
      <c r="I222" s="202"/>
      <c r="J222" s="203">
        <f t="shared" ref="J222:J236" si="40">ROUND(I222*H222,2)</f>
        <v>0</v>
      </c>
      <c r="K222" s="199" t="s">
        <v>128</v>
      </c>
      <c r="L222" s="36"/>
      <c r="M222" s="204" t="s">
        <v>1</v>
      </c>
      <c r="N222" s="205" t="s">
        <v>40</v>
      </c>
      <c r="O222" s="68"/>
      <c r="P222" s="193">
        <f t="shared" ref="P222:P236" si="41">O222*H222</f>
        <v>0</v>
      </c>
      <c r="Q222" s="193">
        <v>0</v>
      </c>
      <c r="R222" s="193">
        <f t="shared" ref="R222:R236" si="42">Q222*H222</f>
        <v>0</v>
      </c>
      <c r="S222" s="193">
        <v>0</v>
      </c>
      <c r="T222" s="194">
        <f t="shared" ref="T222:T236" si="43"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5" t="s">
        <v>135</v>
      </c>
      <c r="AT222" s="195" t="s">
        <v>132</v>
      </c>
      <c r="AU222" s="195" t="s">
        <v>85</v>
      </c>
      <c r="AY222" s="14" t="s">
        <v>121</v>
      </c>
      <c r="BE222" s="196">
        <f t="shared" ref="BE222:BE236" si="44">IF(N222="základní",J222,0)</f>
        <v>0</v>
      </c>
      <c r="BF222" s="196">
        <f t="shared" ref="BF222:BF236" si="45">IF(N222="snížená",J222,0)</f>
        <v>0</v>
      </c>
      <c r="BG222" s="196">
        <f t="shared" ref="BG222:BG236" si="46">IF(N222="zákl. přenesená",J222,0)</f>
        <v>0</v>
      </c>
      <c r="BH222" s="196">
        <f t="shared" ref="BH222:BH236" si="47">IF(N222="sníž. přenesená",J222,0)</f>
        <v>0</v>
      </c>
      <c r="BI222" s="196">
        <f t="shared" ref="BI222:BI236" si="48">IF(N222="nulová",J222,0)</f>
        <v>0</v>
      </c>
      <c r="BJ222" s="14" t="s">
        <v>83</v>
      </c>
      <c r="BK222" s="196">
        <f t="shared" ref="BK222:BK236" si="49">ROUND(I222*H222,2)</f>
        <v>0</v>
      </c>
      <c r="BL222" s="14" t="s">
        <v>135</v>
      </c>
      <c r="BM222" s="195" t="s">
        <v>508</v>
      </c>
    </row>
    <row r="223" spans="1:65" s="2" customFormat="1" ht="21.75" customHeight="1">
      <c r="A223" s="31"/>
      <c r="B223" s="32"/>
      <c r="C223" s="197" t="s">
        <v>509</v>
      </c>
      <c r="D223" s="197" t="s">
        <v>132</v>
      </c>
      <c r="E223" s="198" t="s">
        <v>510</v>
      </c>
      <c r="F223" s="199" t="s">
        <v>511</v>
      </c>
      <c r="G223" s="200" t="s">
        <v>142</v>
      </c>
      <c r="H223" s="201">
        <v>10</v>
      </c>
      <c r="I223" s="202"/>
      <c r="J223" s="203">
        <f t="shared" si="40"/>
        <v>0</v>
      </c>
      <c r="K223" s="199" t="s">
        <v>128</v>
      </c>
      <c r="L223" s="36"/>
      <c r="M223" s="204" t="s">
        <v>1</v>
      </c>
      <c r="N223" s="205" t="s">
        <v>40</v>
      </c>
      <c r="O223" s="68"/>
      <c r="P223" s="193">
        <f t="shared" si="41"/>
        <v>0</v>
      </c>
      <c r="Q223" s="193">
        <v>0</v>
      </c>
      <c r="R223" s="193">
        <f t="shared" si="42"/>
        <v>0</v>
      </c>
      <c r="S223" s="193">
        <v>0</v>
      </c>
      <c r="T223" s="194">
        <f t="shared" si="4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5" t="s">
        <v>135</v>
      </c>
      <c r="AT223" s="195" t="s">
        <v>132</v>
      </c>
      <c r="AU223" s="195" t="s">
        <v>85</v>
      </c>
      <c r="AY223" s="14" t="s">
        <v>121</v>
      </c>
      <c r="BE223" s="196">
        <f t="shared" si="44"/>
        <v>0</v>
      </c>
      <c r="BF223" s="196">
        <f t="shared" si="45"/>
        <v>0</v>
      </c>
      <c r="BG223" s="196">
        <f t="shared" si="46"/>
        <v>0</v>
      </c>
      <c r="BH223" s="196">
        <f t="shared" si="47"/>
        <v>0</v>
      </c>
      <c r="BI223" s="196">
        <f t="shared" si="48"/>
        <v>0</v>
      </c>
      <c r="BJ223" s="14" t="s">
        <v>83</v>
      </c>
      <c r="BK223" s="196">
        <f t="shared" si="49"/>
        <v>0</v>
      </c>
      <c r="BL223" s="14" t="s">
        <v>135</v>
      </c>
      <c r="BM223" s="195" t="s">
        <v>512</v>
      </c>
    </row>
    <row r="224" spans="1:65" s="2" customFormat="1" ht="21.75" customHeight="1">
      <c r="A224" s="31"/>
      <c r="B224" s="32"/>
      <c r="C224" s="197" t="s">
        <v>513</v>
      </c>
      <c r="D224" s="197" t="s">
        <v>132</v>
      </c>
      <c r="E224" s="198" t="s">
        <v>514</v>
      </c>
      <c r="F224" s="199" t="s">
        <v>515</v>
      </c>
      <c r="G224" s="200" t="s">
        <v>142</v>
      </c>
      <c r="H224" s="201">
        <v>15</v>
      </c>
      <c r="I224" s="202"/>
      <c r="J224" s="203">
        <f t="shared" si="40"/>
        <v>0</v>
      </c>
      <c r="K224" s="199" t="s">
        <v>128</v>
      </c>
      <c r="L224" s="36"/>
      <c r="M224" s="204" t="s">
        <v>1</v>
      </c>
      <c r="N224" s="205" t="s">
        <v>40</v>
      </c>
      <c r="O224" s="68"/>
      <c r="P224" s="193">
        <f t="shared" si="41"/>
        <v>0</v>
      </c>
      <c r="Q224" s="193">
        <v>0</v>
      </c>
      <c r="R224" s="193">
        <f t="shared" si="42"/>
        <v>0</v>
      </c>
      <c r="S224" s="193">
        <v>0</v>
      </c>
      <c r="T224" s="194">
        <f t="shared" si="4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5" t="s">
        <v>135</v>
      </c>
      <c r="AT224" s="195" t="s">
        <v>132</v>
      </c>
      <c r="AU224" s="195" t="s">
        <v>85</v>
      </c>
      <c r="AY224" s="14" t="s">
        <v>121</v>
      </c>
      <c r="BE224" s="196">
        <f t="shared" si="44"/>
        <v>0</v>
      </c>
      <c r="BF224" s="196">
        <f t="shared" si="45"/>
        <v>0</v>
      </c>
      <c r="BG224" s="196">
        <f t="shared" si="46"/>
        <v>0</v>
      </c>
      <c r="BH224" s="196">
        <f t="shared" si="47"/>
        <v>0</v>
      </c>
      <c r="BI224" s="196">
        <f t="shared" si="48"/>
        <v>0</v>
      </c>
      <c r="BJ224" s="14" t="s">
        <v>83</v>
      </c>
      <c r="BK224" s="196">
        <f t="shared" si="49"/>
        <v>0</v>
      </c>
      <c r="BL224" s="14" t="s">
        <v>135</v>
      </c>
      <c r="BM224" s="195" t="s">
        <v>516</v>
      </c>
    </row>
    <row r="225" spans="1:65" s="2" customFormat="1" ht="37.9" customHeight="1">
      <c r="A225" s="31"/>
      <c r="B225" s="32"/>
      <c r="C225" s="197" t="s">
        <v>517</v>
      </c>
      <c r="D225" s="197" t="s">
        <v>132</v>
      </c>
      <c r="E225" s="198" t="s">
        <v>518</v>
      </c>
      <c r="F225" s="199" t="s">
        <v>519</v>
      </c>
      <c r="G225" s="200" t="s">
        <v>142</v>
      </c>
      <c r="H225" s="201">
        <v>77</v>
      </c>
      <c r="I225" s="202"/>
      <c r="J225" s="203">
        <f t="shared" si="40"/>
        <v>0</v>
      </c>
      <c r="K225" s="199" t="s">
        <v>128</v>
      </c>
      <c r="L225" s="36"/>
      <c r="M225" s="204" t="s">
        <v>1</v>
      </c>
      <c r="N225" s="205" t="s">
        <v>40</v>
      </c>
      <c r="O225" s="68"/>
      <c r="P225" s="193">
        <f t="shared" si="41"/>
        <v>0</v>
      </c>
      <c r="Q225" s="193">
        <v>0</v>
      </c>
      <c r="R225" s="193">
        <f t="shared" si="42"/>
        <v>0</v>
      </c>
      <c r="S225" s="193">
        <v>0</v>
      </c>
      <c r="T225" s="194">
        <f t="shared" si="4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5" t="s">
        <v>135</v>
      </c>
      <c r="AT225" s="195" t="s">
        <v>132</v>
      </c>
      <c r="AU225" s="195" t="s">
        <v>85</v>
      </c>
      <c r="AY225" s="14" t="s">
        <v>121</v>
      </c>
      <c r="BE225" s="196">
        <f t="shared" si="44"/>
        <v>0</v>
      </c>
      <c r="BF225" s="196">
        <f t="shared" si="45"/>
        <v>0</v>
      </c>
      <c r="BG225" s="196">
        <f t="shared" si="46"/>
        <v>0</v>
      </c>
      <c r="BH225" s="196">
        <f t="shared" si="47"/>
        <v>0</v>
      </c>
      <c r="BI225" s="196">
        <f t="shared" si="48"/>
        <v>0</v>
      </c>
      <c r="BJ225" s="14" t="s">
        <v>83</v>
      </c>
      <c r="BK225" s="196">
        <f t="shared" si="49"/>
        <v>0</v>
      </c>
      <c r="BL225" s="14" t="s">
        <v>135</v>
      </c>
      <c r="BM225" s="195" t="s">
        <v>520</v>
      </c>
    </row>
    <row r="226" spans="1:65" s="2" customFormat="1" ht="44.25" customHeight="1">
      <c r="A226" s="31"/>
      <c r="B226" s="32"/>
      <c r="C226" s="197" t="s">
        <v>521</v>
      </c>
      <c r="D226" s="197" t="s">
        <v>132</v>
      </c>
      <c r="E226" s="198" t="s">
        <v>522</v>
      </c>
      <c r="F226" s="199" t="s">
        <v>523</v>
      </c>
      <c r="G226" s="200" t="s">
        <v>142</v>
      </c>
      <c r="H226" s="201">
        <v>11</v>
      </c>
      <c r="I226" s="202"/>
      <c r="J226" s="203">
        <f t="shared" si="40"/>
        <v>0</v>
      </c>
      <c r="K226" s="199" t="s">
        <v>128</v>
      </c>
      <c r="L226" s="36"/>
      <c r="M226" s="204" t="s">
        <v>1</v>
      </c>
      <c r="N226" s="205" t="s">
        <v>40</v>
      </c>
      <c r="O226" s="68"/>
      <c r="P226" s="193">
        <f t="shared" si="41"/>
        <v>0</v>
      </c>
      <c r="Q226" s="193">
        <v>0</v>
      </c>
      <c r="R226" s="193">
        <f t="shared" si="42"/>
        <v>0</v>
      </c>
      <c r="S226" s="193">
        <v>0</v>
      </c>
      <c r="T226" s="194">
        <f t="shared" si="4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5" t="s">
        <v>135</v>
      </c>
      <c r="AT226" s="195" t="s">
        <v>132</v>
      </c>
      <c r="AU226" s="195" t="s">
        <v>85</v>
      </c>
      <c r="AY226" s="14" t="s">
        <v>121</v>
      </c>
      <c r="BE226" s="196">
        <f t="shared" si="44"/>
        <v>0</v>
      </c>
      <c r="BF226" s="196">
        <f t="shared" si="45"/>
        <v>0</v>
      </c>
      <c r="BG226" s="196">
        <f t="shared" si="46"/>
        <v>0</v>
      </c>
      <c r="BH226" s="196">
        <f t="shared" si="47"/>
        <v>0</v>
      </c>
      <c r="BI226" s="196">
        <f t="shared" si="48"/>
        <v>0</v>
      </c>
      <c r="BJ226" s="14" t="s">
        <v>83</v>
      </c>
      <c r="BK226" s="196">
        <f t="shared" si="49"/>
        <v>0</v>
      </c>
      <c r="BL226" s="14" t="s">
        <v>135</v>
      </c>
      <c r="BM226" s="195" t="s">
        <v>524</v>
      </c>
    </row>
    <row r="227" spans="1:65" s="2" customFormat="1" ht="49.15" customHeight="1">
      <c r="A227" s="31"/>
      <c r="B227" s="32"/>
      <c r="C227" s="197" t="s">
        <v>525</v>
      </c>
      <c r="D227" s="197" t="s">
        <v>132</v>
      </c>
      <c r="E227" s="198" t="s">
        <v>526</v>
      </c>
      <c r="F227" s="199" t="s">
        <v>527</v>
      </c>
      <c r="G227" s="200" t="s">
        <v>142</v>
      </c>
      <c r="H227" s="201">
        <v>16</v>
      </c>
      <c r="I227" s="202"/>
      <c r="J227" s="203">
        <f t="shared" si="40"/>
        <v>0</v>
      </c>
      <c r="K227" s="199" t="s">
        <v>128</v>
      </c>
      <c r="L227" s="36"/>
      <c r="M227" s="204" t="s">
        <v>1</v>
      </c>
      <c r="N227" s="205" t="s">
        <v>40</v>
      </c>
      <c r="O227" s="68"/>
      <c r="P227" s="193">
        <f t="shared" si="41"/>
        <v>0</v>
      </c>
      <c r="Q227" s="193">
        <v>0</v>
      </c>
      <c r="R227" s="193">
        <f t="shared" si="42"/>
        <v>0</v>
      </c>
      <c r="S227" s="193">
        <v>0</v>
      </c>
      <c r="T227" s="194">
        <f t="shared" si="4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5" t="s">
        <v>135</v>
      </c>
      <c r="AT227" s="195" t="s">
        <v>132</v>
      </c>
      <c r="AU227" s="195" t="s">
        <v>85</v>
      </c>
      <c r="AY227" s="14" t="s">
        <v>121</v>
      </c>
      <c r="BE227" s="196">
        <f t="shared" si="44"/>
        <v>0</v>
      </c>
      <c r="BF227" s="196">
        <f t="shared" si="45"/>
        <v>0</v>
      </c>
      <c r="BG227" s="196">
        <f t="shared" si="46"/>
        <v>0</v>
      </c>
      <c r="BH227" s="196">
        <f t="shared" si="47"/>
        <v>0</v>
      </c>
      <c r="BI227" s="196">
        <f t="shared" si="48"/>
        <v>0</v>
      </c>
      <c r="BJ227" s="14" t="s">
        <v>83</v>
      </c>
      <c r="BK227" s="196">
        <f t="shared" si="49"/>
        <v>0</v>
      </c>
      <c r="BL227" s="14" t="s">
        <v>135</v>
      </c>
      <c r="BM227" s="195" t="s">
        <v>528</v>
      </c>
    </row>
    <row r="228" spans="1:65" s="2" customFormat="1" ht="37.9" customHeight="1">
      <c r="A228" s="31"/>
      <c r="B228" s="32"/>
      <c r="C228" s="197" t="s">
        <v>529</v>
      </c>
      <c r="D228" s="197" t="s">
        <v>132</v>
      </c>
      <c r="E228" s="198" t="s">
        <v>530</v>
      </c>
      <c r="F228" s="199" t="s">
        <v>531</v>
      </c>
      <c r="G228" s="200" t="s">
        <v>142</v>
      </c>
      <c r="H228" s="201">
        <v>150</v>
      </c>
      <c r="I228" s="202"/>
      <c r="J228" s="203">
        <f t="shared" si="40"/>
        <v>0</v>
      </c>
      <c r="K228" s="199" t="s">
        <v>128</v>
      </c>
      <c r="L228" s="36"/>
      <c r="M228" s="204" t="s">
        <v>1</v>
      </c>
      <c r="N228" s="205" t="s">
        <v>40</v>
      </c>
      <c r="O228" s="68"/>
      <c r="P228" s="193">
        <f t="shared" si="41"/>
        <v>0</v>
      </c>
      <c r="Q228" s="193">
        <v>0</v>
      </c>
      <c r="R228" s="193">
        <f t="shared" si="42"/>
        <v>0</v>
      </c>
      <c r="S228" s="193">
        <v>0</v>
      </c>
      <c r="T228" s="194">
        <f t="shared" si="4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5" t="s">
        <v>135</v>
      </c>
      <c r="AT228" s="195" t="s">
        <v>132</v>
      </c>
      <c r="AU228" s="195" t="s">
        <v>85</v>
      </c>
      <c r="AY228" s="14" t="s">
        <v>121</v>
      </c>
      <c r="BE228" s="196">
        <f t="shared" si="44"/>
        <v>0</v>
      </c>
      <c r="BF228" s="196">
        <f t="shared" si="45"/>
        <v>0</v>
      </c>
      <c r="BG228" s="196">
        <f t="shared" si="46"/>
        <v>0</v>
      </c>
      <c r="BH228" s="196">
        <f t="shared" si="47"/>
        <v>0</v>
      </c>
      <c r="BI228" s="196">
        <f t="shared" si="48"/>
        <v>0</v>
      </c>
      <c r="BJ228" s="14" t="s">
        <v>83</v>
      </c>
      <c r="BK228" s="196">
        <f t="shared" si="49"/>
        <v>0</v>
      </c>
      <c r="BL228" s="14" t="s">
        <v>135</v>
      </c>
      <c r="BM228" s="195" t="s">
        <v>532</v>
      </c>
    </row>
    <row r="229" spans="1:65" s="2" customFormat="1" ht="44.25" customHeight="1">
      <c r="A229" s="31"/>
      <c r="B229" s="32"/>
      <c r="C229" s="197" t="s">
        <v>533</v>
      </c>
      <c r="D229" s="197" t="s">
        <v>132</v>
      </c>
      <c r="E229" s="198" t="s">
        <v>534</v>
      </c>
      <c r="F229" s="199" t="s">
        <v>535</v>
      </c>
      <c r="G229" s="200" t="s">
        <v>142</v>
      </c>
      <c r="H229" s="201">
        <v>12</v>
      </c>
      <c r="I229" s="202"/>
      <c r="J229" s="203">
        <f t="shared" si="40"/>
        <v>0</v>
      </c>
      <c r="K229" s="199" t="s">
        <v>128</v>
      </c>
      <c r="L229" s="36"/>
      <c r="M229" s="204" t="s">
        <v>1</v>
      </c>
      <c r="N229" s="205" t="s">
        <v>40</v>
      </c>
      <c r="O229" s="68"/>
      <c r="P229" s="193">
        <f t="shared" si="41"/>
        <v>0</v>
      </c>
      <c r="Q229" s="193">
        <v>0</v>
      </c>
      <c r="R229" s="193">
        <f t="shared" si="42"/>
        <v>0</v>
      </c>
      <c r="S229" s="193">
        <v>0</v>
      </c>
      <c r="T229" s="194">
        <f t="shared" si="4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5" t="s">
        <v>135</v>
      </c>
      <c r="AT229" s="195" t="s">
        <v>132</v>
      </c>
      <c r="AU229" s="195" t="s">
        <v>85</v>
      </c>
      <c r="AY229" s="14" t="s">
        <v>121</v>
      </c>
      <c r="BE229" s="196">
        <f t="shared" si="44"/>
        <v>0</v>
      </c>
      <c r="BF229" s="196">
        <f t="shared" si="45"/>
        <v>0</v>
      </c>
      <c r="BG229" s="196">
        <f t="shared" si="46"/>
        <v>0</v>
      </c>
      <c r="BH229" s="196">
        <f t="shared" si="47"/>
        <v>0</v>
      </c>
      <c r="BI229" s="196">
        <f t="shared" si="48"/>
        <v>0</v>
      </c>
      <c r="BJ229" s="14" t="s">
        <v>83</v>
      </c>
      <c r="BK229" s="196">
        <f t="shared" si="49"/>
        <v>0</v>
      </c>
      <c r="BL229" s="14" t="s">
        <v>135</v>
      </c>
      <c r="BM229" s="195" t="s">
        <v>536</v>
      </c>
    </row>
    <row r="230" spans="1:65" s="2" customFormat="1" ht="37.9" customHeight="1">
      <c r="A230" s="31"/>
      <c r="B230" s="32"/>
      <c r="C230" s="197" t="s">
        <v>537</v>
      </c>
      <c r="D230" s="197" t="s">
        <v>132</v>
      </c>
      <c r="E230" s="198" t="s">
        <v>538</v>
      </c>
      <c r="F230" s="199" t="s">
        <v>539</v>
      </c>
      <c r="G230" s="200" t="s">
        <v>142</v>
      </c>
      <c r="H230" s="201">
        <v>31</v>
      </c>
      <c r="I230" s="202"/>
      <c r="J230" s="203">
        <f t="shared" si="40"/>
        <v>0</v>
      </c>
      <c r="K230" s="199" t="s">
        <v>128</v>
      </c>
      <c r="L230" s="36"/>
      <c r="M230" s="204" t="s">
        <v>1</v>
      </c>
      <c r="N230" s="205" t="s">
        <v>40</v>
      </c>
      <c r="O230" s="68"/>
      <c r="P230" s="193">
        <f t="shared" si="41"/>
        <v>0</v>
      </c>
      <c r="Q230" s="193">
        <v>0</v>
      </c>
      <c r="R230" s="193">
        <f t="shared" si="42"/>
        <v>0</v>
      </c>
      <c r="S230" s="193">
        <v>0</v>
      </c>
      <c r="T230" s="194">
        <f t="shared" si="4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5" t="s">
        <v>135</v>
      </c>
      <c r="AT230" s="195" t="s">
        <v>132</v>
      </c>
      <c r="AU230" s="195" t="s">
        <v>85</v>
      </c>
      <c r="AY230" s="14" t="s">
        <v>121</v>
      </c>
      <c r="BE230" s="196">
        <f t="shared" si="44"/>
        <v>0</v>
      </c>
      <c r="BF230" s="196">
        <f t="shared" si="45"/>
        <v>0</v>
      </c>
      <c r="BG230" s="196">
        <f t="shared" si="46"/>
        <v>0</v>
      </c>
      <c r="BH230" s="196">
        <f t="shared" si="47"/>
        <v>0</v>
      </c>
      <c r="BI230" s="196">
        <f t="shared" si="48"/>
        <v>0</v>
      </c>
      <c r="BJ230" s="14" t="s">
        <v>83</v>
      </c>
      <c r="BK230" s="196">
        <f t="shared" si="49"/>
        <v>0</v>
      </c>
      <c r="BL230" s="14" t="s">
        <v>135</v>
      </c>
      <c r="BM230" s="195" t="s">
        <v>540</v>
      </c>
    </row>
    <row r="231" spans="1:65" s="2" customFormat="1" ht="37.9" customHeight="1">
      <c r="A231" s="31"/>
      <c r="B231" s="32"/>
      <c r="C231" s="197" t="s">
        <v>541</v>
      </c>
      <c r="D231" s="197" t="s">
        <v>132</v>
      </c>
      <c r="E231" s="198" t="s">
        <v>542</v>
      </c>
      <c r="F231" s="199" t="s">
        <v>543</v>
      </c>
      <c r="G231" s="200" t="s">
        <v>142</v>
      </c>
      <c r="H231" s="201">
        <v>8</v>
      </c>
      <c r="I231" s="202"/>
      <c r="J231" s="203">
        <f t="shared" si="40"/>
        <v>0</v>
      </c>
      <c r="K231" s="199" t="s">
        <v>128</v>
      </c>
      <c r="L231" s="36"/>
      <c r="M231" s="204" t="s">
        <v>1</v>
      </c>
      <c r="N231" s="205" t="s">
        <v>40</v>
      </c>
      <c r="O231" s="68"/>
      <c r="P231" s="193">
        <f t="shared" si="41"/>
        <v>0</v>
      </c>
      <c r="Q231" s="193">
        <v>0</v>
      </c>
      <c r="R231" s="193">
        <f t="shared" si="42"/>
        <v>0</v>
      </c>
      <c r="S231" s="193">
        <v>0</v>
      </c>
      <c r="T231" s="194">
        <f t="shared" si="4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5" t="s">
        <v>135</v>
      </c>
      <c r="AT231" s="195" t="s">
        <v>132</v>
      </c>
      <c r="AU231" s="195" t="s">
        <v>85</v>
      </c>
      <c r="AY231" s="14" t="s">
        <v>121</v>
      </c>
      <c r="BE231" s="196">
        <f t="shared" si="44"/>
        <v>0</v>
      </c>
      <c r="BF231" s="196">
        <f t="shared" si="45"/>
        <v>0</v>
      </c>
      <c r="BG231" s="196">
        <f t="shared" si="46"/>
        <v>0</v>
      </c>
      <c r="BH231" s="196">
        <f t="shared" si="47"/>
        <v>0</v>
      </c>
      <c r="BI231" s="196">
        <f t="shared" si="48"/>
        <v>0</v>
      </c>
      <c r="BJ231" s="14" t="s">
        <v>83</v>
      </c>
      <c r="BK231" s="196">
        <f t="shared" si="49"/>
        <v>0</v>
      </c>
      <c r="BL231" s="14" t="s">
        <v>135</v>
      </c>
      <c r="BM231" s="195" t="s">
        <v>544</v>
      </c>
    </row>
    <row r="232" spans="1:65" s="2" customFormat="1" ht="49.15" customHeight="1">
      <c r="A232" s="31"/>
      <c r="B232" s="32"/>
      <c r="C232" s="197" t="s">
        <v>545</v>
      </c>
      <c r="D232" s="197" t="s">
        <v>132</v>
      </c>
      <c r="E232" s="198" t="s">
        <v>546</v>
      </c>
      <c r="F232" s="199" t="s">
        <v>547</v>
      </c>
      <c r="G232" s="200" t="s">
        <v>150</v>
      </c>
      <c r="H232" s="201">
        <v>800</v>
      </c>
      <c r="I232" s="202"/>
      <c r="J232" s="203">
        <f t="shared" si="40"/>
        <v>0</v>
      </c>
      <c r="K232" s="199" t="s">
        <v>128</v>
      </c>
      <c r="L232" s="36"/>
      <c r="M232" s="204" t="s">
        <v>1</v>
      </c>
      <c r="N232" s="205" t="s">
        <v>40</v>
      </c>
      <c r="O232" s="68"/>
      <c r="P232" s="193">
        <f t="shared" si="41"/>
        <v>0</v>
      </c>
      <c r="Q232" s="193">
        <v>0</v>
      </c>
      <c r="R232" s="193">
        <f t="shared" si="42"/>
        <v>0</v>
      </c>
      <c r="S232" s="193">
        <v>0</v>
      </c>
      <c r="T232" s="194">
        <f t="shared" si="4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5" t="s">
        <v>135</v>
      </c>
      <c r="AT232" s="195" t="s">
        <v>132</v>
      </c>
      <c r="AU232" s="195" t="s">
        <v>85</v>
      </c>
      <c r="AY232" s="14" t="s">
        <v>121</v>
      </c>
      <c r="BE232" s="196">
        <f t="shared" si="44"/>
        <v>0</v>
      </c>
      <c r="BF232" s="196">
        <f t="shared" si="45"/>
        <v>0</v>
      </c>
      <c r="BG232" s="196">
        <f t="shared" si="46"/>
        <v>0</v>
      </c>
      <c r="BH232" s="196">
        <f t="shared" si="47"/>
        <v>0</v>
      </c>
      <c r="BI232" s="196">
        <f t="shared" si="48"/>
        <v>0</v>
      </c>
      <c r="BJ232" s="14" t="s">
        <v>83</v>
      </c>
      <c r="BK232" s="196">
        <f t="shared" si="49"/>
        <v>0</v>
      </c>
      <c r="BL232" s="14" t="s">
        <v>135</v>
      </c>
      <c r="BM232" s="195" t="s">
        <v>548</v>
      </c>
    </row>
    <row r="233" spans="1:65" s="2" customFormat="1" ht="49.15" customHeight="1">
      <c r="A233" s="31"/>
      <c r="B233" s="32"/>
      <c r="C233" s="197" t="s">
        <v>549</v>
      </c>
      <c r="D233" s="197" t="s">
        <v>132</v>
      </c>
      <c r="E233" s="198" t="s">
        <v>550</v>
      </c>
      <c r="F233" s="199" t="s">
        <v>551</v>
      </c>
      <c r="G233" s="200" t="s">
        <v>142</v>
      </c>
      <c r="H233" s="201">
        <v>6</v>
      </c>
      <c r="I233" s="202"/>
      <c r="J233" s="203">
        <f t="shared" si="40"/>
        <v>0</v>
      </c>
      <c r="K233" s="199" t="s">
        <v>128</v>
      </c>
      <c r="L233" s="36"/>
      <c r="M233" s="204" t="s">
        <v>1</v>
      </c>
      <c r="N233" s="205" t="s">
        <v>40</v>
      </c>
      <c r="O233" s="68"/>
      <c r="P233" s="193">
        <f t="shared" si="41"/>
        <v>0</v>
      </c>
      <c r="Q233" s="193">
        <v>0</v>
      </c>
      <c r="R233" s="193">
        <f t="shared" si="42"/>
        <v>0</v>
      </c>
      <c r="S233" s="193">
        <v>0</v>
      </c>
      <c r="T233" s="194">
        <f t="shared" si="4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5" t="s">
        <v>135</v>
      </c>
      <c r="AT233" s="195" t="s">
        <v>132</v>
      </c>
      <c r="AU233" s="195" t="s">
        <v>85</v>
      </c>
      <c r="AY233" s="14" t="s">
        <v>121</v>
      </c>
      <c r="BE233" s="196">
        <f t="shared" si="44"/>
        <v>0</v>
      </c>
      <c r="BF233" s="196">
        <f t="shared" si="45"/>
        <v>0</v>
      </c>
      <c r="BG233" s="196">
        <f t="shared" si="46"/>
        <v>0</v>
      </c>
      <c r="BH233" s="196">
        <f t="shared" si="47"/>
        <v>0</v>
      </c>
      <c r="BI233" s="196">
        <f t="shared" si="48"/>
        <v>0</v>
      </c>
      <c r="BJ233" s="14" t="s">
        <v>83</v>
      </c>
      <c r="BK233" s="196">
        <f t="shared" si="49"/>
        <v>0</v>
      </c>
      <c r="BL233" s="14" t="s">
        <v>135</v>
      </c>
      <c r="BM233" s="195" t="s">
        <v>552</v>
      </c>
    </row>
    <row r="234" spans="1:65" s="2" customFormat="1" ht="44.25" customHeight="1">
      <c r="A234" s="31"/>
      <c r="B234" s="32"/>
      <c r="C234" s="197" t="s">
        <v>553</v>
      </c>
      <c r="D234" s="197" t="s">
        <v>132</v>
      </c>
      <c r="E234" s="198" t="s">
        <v>554</v>
      </c>
      <c r="F234" s="199" t="s">
        <v>555</v>
      </c>
      <c r="G234" s="200" t="s">
        <v>142</v>
      </c>
      <c r="H234" s="201">
        <v>1</v>
      </c>
      <c r="I234" s="202"/>
      <c r="J234" s="203">
        <f t="shared" si="40"/>
        <v>0</v>
      </c>
      <c r="K234" s="199" t="s">
        <v>128</v>
      </c>
      <c r="L234" s="36"/>
      <c r="M234" s="204" t="s">
        <v>1</v>
      </c>
      <c r="N234" s="205" t="s">
        <v>40</v>
      </c>
      <c r="O234" s="68"/>
      <c r="P234" s="193">
        <f t="shared" si="41"/>
        <v>0</v>
      </c>
      <c r="Q234" s="193">
        <v>0</v>
      </c>
      <c r="R234" s="193">
        <f t="shared" si="42"/>
        <v>0</v>
      </c>
      <c r="S234" s="193">
        <v>0</v>
      </c>
      <c r="T234" s="194">
        <f t="shared" si="4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5" t="s">
        <v>135</v>
      </c>
      <c r="AT234" s="195" t="s">
        <v>132</v>
      </c>
      <c r="AU234" s="195" t="s">
        <v>85</v>
      </c>
      <c r="AY234" s="14" t="s">
        <v>121</v>
      </c>
      <c r="BE234" s="196">
        <f t="shared" si="44"/>
        <v>0</v>
      </c>
      <c r="BF234" s="196">
        <f t="shared" si="45"/>
        <v>0</v>
      </c>
      <c r="BG234" s="196">
        <f t="shared" si="46"/>
        <v>0</v>
      </c>
      <c r="BH234" s="196">
        <f t="shared" si="47"/>
        <v>0</v>
      </c>
      <c r="BI234" s="196">
        <f t="shared" si="48"/>
        <v>0</v>
      </c>
      <c r="BJ234" s="14" t="s">
        <v>83</v>
      </c>
      <c r="BK234" s="196">
        <f t="shared" si="49"/>
        <v>0</v>
      </c>
      <c r="BL234" s="14" t="s">
        <v>135</v>
      </c>
      <c r="BM234" s="195" t="s">
        <v>556</v>
      </c>
    </row>
    <row r="235" spans="1:65" s="2" customFormat="1" ht="49.15" customHeight="1">
      <c r="A235" s="31"/>
      <c r="B235" s="32"/>
      <c r="C235" s="197" t="s">
        <v>557</v>
      </c>
      <c r="D235" s="197" t="s">
        <v>132</v>
      </c>
      <c r="E235" s="198" t="s">
        <v>558</v>
      </c>
      <c r="F235" s="199" t="s">
        <v>559</v>
      </c>
      <c r="G235" s="200" t="s">
        <v>142</v>
      </c>
      <c r="H235" s="201">
        <v>2</v>
      </c>
      <c r="I235" s="202"/>
      <c r="J235" s="203">
        <f t="shared" si="40"/>
        <v>0</v>
      </c>
      <c r="K235" s="199" t="s">
        <v>128</v>
      </c>
      <c r="L235" s="36"/>
      <c r="M235" s="204" t="s">
        <v>1</v>
      </c>
      <c r="N235" s="205" t="s">
        <v>40</v>
      </c>
      <c r="O235" s="68"/>
      <c r="P235" s="193">
        <f t="shared" si="41"/>
        <v>0</v>
      </c>
      <c r="Q235" s="193">
        <v>0</v>
      </c>
      <c r="R235" s="193">
        <f t="shared" si="42"/>
        <v>0</v>
      </c>
      <c r="S235" s="193">
        <v>0</v>
      </c>
      <c r="T235" s="194">
        <f t="shared" si="4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5" t="s">
        <v>135</v>
      </c>
      <c r="AT235" s="195" t="s">
        <v>132</v>
      </c>
      <c r="AU235" s="195" t="s">
        <v>85</v>
      </c>
      <c r="AY235" s="14" t="s">
        <v>121</v>
      </c>
      <c r="BE235" s="196">
        <f t="shared" si="44"/>
        <v>0</v>
      </c>
      <c r="BF235" s="196">
        <f t="shared" si="45"/>
        <v>0</v>
      </c>
      <c r="BG235" s="196">
        <f t="shared" si="46"/>
        <v>0</v>
      </c>
      <c r="BH235" s="196">
        <f t="shared" si="47"/>
        <v>0</v>
      </c>
      <c r="BI235" s="196">
        <f t="shared" si="48"/>
        <v>0</v>
      </c>
      <c r="BJ235" s="14" t="s">
        <v>83</v>
      </c>
      <c r="BK235" s="196">
        <f t="shared" si="49"/>
        <v>0</v>
      </c>
      <c r="BL235" s="14" t="s">
        <v>135</v>
      </c>
      <c r="BM235" s="195" t="s">
        <v>560</v>
      </c>
    </row>
    <row r="236" spans="1:65" s="2" customFormat="1" ht="49.15" customHeight="1">
      <c r="A236" s="31"/>
      <c r="B236" s="32"/>
      <c r="C236" s="197" t="s">
        <v>561</v>
      </c>
      <c r="D236" s="197" t="s">
        <v>132</v>
      </c>
      <c r="E236" s="198" t="s">
        <v>562</v>
      </c>
      <c r="F236" s="199" t="s">
        <v>563</v>
      </c>
      <c r="G236" s="200" t="s">
        <v>171</v>
      </c>
      <c r="H236" s="201">
        <v>300</v>
      </c>
      <c r="I236" s="202"/>
      <c r="J236" s="203">
        <f t="shared" si="40"/>
        <v>0</v>
      </c>
      <c r="K236" s="199" t="s">
        <v>128</v>
      </c>
      <c r="L236" s="36"/>
      <c r="M236" s="204" t="s">
        <v>1</v>
      </c>
      <c r="N236" s="205" t="s">
        <v>40</v>
      </c>
      <c r="O236" s="68"/>
      <c r="P236" s="193">
        <f t="shared" si="41"/>
        <v>0</v>
      </c>
      <c r="Q236" s="193">
        <v>0</v>
      </c>
      <c r="R236" s="193">
        <f t="shared" si="42"/>
        <v>0</v>
      </c>
      <c r="S236" s="193">
        <v>0</v>
      </c>
      <c r="T236" s="194">
        <f t="shared" si="4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5" t="s">
        <v>135</v>
      </c>
      <c r="AT236" s="195" t="s">
        <v>132</v>
      </c>
      <c r="AU236" s="195" t="s">
        <v>85</v>
      </c>
      <c r="AY236" s="14" t="s">
        <v>121</v>
      </c>
      <c r="BE236" s="196">
        <f t="shared" si="44"/>
        <v>0</v>
      </c>
      <c r="BF236" s="196">
        <f t="shared" si="45"/>
        <v>0</v>
      </c>
      <c r="BG236" s="196">
        <f t="shared" si="46"/>
        <v>0</v>
      </c>
      <c r="BH236" s="196">
        <f t="shared" si="47"/>
        <v>0</v>
      </c>
      <c r="BI236" s="196">
        <f t="shared" si="48"/>
        <v>0</v>
      </c>
      <c r="BJ236" s="14" t="s">
        <v>83</v>
      </c>
      <c r="BK236" s="196">
        <f t="shared" si="49"/>
        <v>0</v>
      </c>
      <c r="BL236" s="14" t="s">
        <v>135</v>
      </c>
      <c r="BM236" s="195" t="s">
        <v>564</v>
      </c>
    </row>
    <row r="237" spans="1:65" s="12" customFormat="1" ht="22.9" customHeight="1">
      <c r="B237" s="167"/>
      <c r="C237" s="168"/>
      <c r="D237" s="169" t="s">
        <v>74</v>
      </c>
      <c r="E237" s="181" t="s">
        <v>565</v>
      </c>
      <c r="F237" s="181" t="s">
        <v>566</v>
      </c>
      <c r="G237" s="168"/>
      <c r="H237" s="168"/>
      <c r="I237" s="171"/>
      <c r="J237" s="182">
        <f>BK237</f>
        <v>0</v>
      </c>
      <c r="K237" s="168"/>
      <c r="L237" s="173"/>
      <c r="M237" s="174"/>
      <c r="N237" s="175"/>
      <c r="O237" s="175"/>
      <c r="P237" s="176">
        <f>SUM(P238:P241)</f>
        <v>0</v>
      </c>
      <c r="Q237" s="175"/>
      <c r="R237" s="176">
        <f>SUM(R238:R241)</f>
        <v>0</v>
      </c>
      <c r="S237" s="175"/>
      <c r="T237" s="177">
        <f>SUM(T238:T241)</f>
        <v>0</v>
      </c>
      <c r="AR237" s="178" t="s">
        <v>83</v>
      </c>
      <c r="AT237" s="179" t="s">
        <v>74</v>
      </c>
      <c r="AU237" s="179" t="s">
        <v>83</v>
      </c>
      <c r="AY237" s="178" t="s">
        <v>121</v>
      </c>
      <c r="BK237" s="180">
        <f>SUM(BK238:BK241)</f>
        <v>0</v>
      </c>
    </row>
    <row r="238" spans="1:65" s="2" customFormat="1" ht="101.25" customHeight="1">
      <c r="A238" s="31"/>
      <c r="B238" s="32"/>
      <c r="C238" s="197" t="s">
        <v>567</v>
      </c>
      <c r="D238" s="197" t="s">
        <v>132</v>
      </c>
      <c r="E238" s="198" t="s">
        <v>568</v>
      </c>
      <c r="F238" s="199" t="s">
        <v>569</v>
      </c>
      <c r="G238" s="200" t="s">
        <v>142</v>
      </c>
      <c r="H238" s="201">
        <v>1</v>
      </c>
      <c r="I238" s="202"/>
      <c r="J238" s="203">
        <f>ROUND(I238*H238,2)</f>
        <v>0</v>
      </c>
      <c r="K238" s="199" t="s">
        <v>128</v>
      </c>
      <c r="L238" s="36"/>
      <c r="M238" s="204" t="s">
        <v>1</v>
      </c>
      <c r="N238" s="205" t="s">
        <v>40</v>
      </c>
      <c r="O238" s="68"/>
      <c r="P238" s="193">
        <f>O238*H238</f>
        <v>0</v>
      </c>
      <c r="Q238" s="193">
        <v>0</v>
      </c>
      <c r="R238" s="193">
        <f>Q238*H238</f>
        <v>0</v>
      </c>
      <c r="S238" s="193">
        <v>0</v>
      </c>
      <c r="T238" s="194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5" t="s">
        <v>130</v>
      </c>
      <c r="AT238" s="195" t="s">
        <v>132</v>
      </c>
      <c r="AU238" s="195" t="s">
        <v>85</v>
      </c>
      <c r="AY238" s="14" t="s">
        <v>121</v>
      </c>
      <c r="BE238" s="196">
        <f>IF(N238="základní",J238,0)</f>
        <v>0</v>
      </c>
      <c r="BF238" s="196">
        <f>IF(N238="snížená",J238,0)</f>
        <v>0</v>
      </c>
      <c r="BG238" s="196">
        <f>IF(N238="zákl. přenesená",J238,0)</f>
        <v>0</v>
      </c>
      <c r="BH238" s="196">
        <f>IF(N238="sníž. přenesená",J238,0)</f>
        <v>0</v>
      </c>
      <c r="BI238" s="196">
        <f>IF(N238="nulová",J238,0)</f>
        <v>0</v>
      </c>
      <c r="BJ238" s="14" t="s">
        <v>83</v>
      </c>
      <c r="BK238" s="196">
        <f>ROUND(I238*H238,2)</f>
        <v>0</v>
      </c>
      <c r="BL238" s="14" t="s">
        <v>130</v>
      </c>
      <c r="BM238" s="195" t="s">
        <v>570</v>
      </c>
    </row>
    <row r="239" spans="1:65" s="2" customFormat="1" ht="33" customHeight="1">
      <c r="A239" s="31"/>
      <c r="B239" s="32"/>
      <c r="C239" s="197" t="s">
        <v>571</v>
      </c>
      <c r="D239" s="197" t="s">
        <v>132</v>
      </c>
      <c r="E239" s="198" t="s">
        <v>572</v>
      </c>
      <c r="F239" s="199" t="s">
        <v>573</v>
      </c>
      <c r="G239" s="200" t="s">
        <v>142</v>
      </c>
      <c r="H239" s="201">
        <v>21</v>
      </c>
      <c r="I239" s="202"/>
      <c r="J239" s="203">
        <f>ROUND(I239*H239,2)</f>
        <v>0</v>
      </c>
      <c r="K239" s="199" t="s">
        <v>128</v>
      </c>
      <c r="L239" s="36"/>
      <c r="M239" s="204" t="s">
        <v>1</v>
      </c>
      <c r="N239" s="205" t="s">
        <v>40</v>
      </c>
      <c r="O239" s="68"/>
      <c r="P239" s="193">
        <f>O239*H239</f>
        <v>0</v>
      </c>
      <c r="Q239" s="193">
        <v>0</v>
      </c>
      <c r="R239" s="193">
        <f>Q239*H239</f>
        <v>0</v>
      </c>
      <c r="S239" s="193">
        <v>0</v>
      </c>
      <c r="T239" s="194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5" t="s">
        <v>130</v>
      </c>
      <c r="AT239" s="195" t="s">
        <v>132</v>
      </c>
      <c r="AU239" s="195" t="s">
        <v>85</v>
      </c>
      <c r="AY239" s="14" t="s">
        <v>121</v>
      </c>
      <c r="BE239" s="196">
        <f>IF(N239="základní",J239,0)</f>
        <v>0</v>
      </c>
      <c r="BF239" s="196">
        <f>IF(N239="snížená",J239,0)</f>
        <v>0</v>
      </c>
      <c r="BG239" s="196">
        <f>IF(N239="zákl. přenesená",J239,0)</f>
        <v>0</v>
      </c>
      <c r="BH239" s="196">
        <f>IF(N239="sníž. přenesená",J239,0)</f>
        <v>0</v>
      </c>
      <c r="BI239" s="196">
        <f>IF(N239="nulová",J239,0)</f>
        <v>0</v>
      </c>
      <c r="BJ239" s="14" t="s">
        <v>83</v>
      </c>
      <c r="BK239" s="196">
        <f>ROUND(I239*H239,2)</f>
        <v>0</v>
      </c>
      <c r="BL239" s="14" t="s">
        <v>130</v>
      </c>
      <c r="BM239" s="195" t="s">
        <v>574</v>
      </c>
    </row>
    <row r="240" spans="1:65" s="2" customFormat="1" ht="16.5" customHeight="1">
      <c r="A240" s="31"/>
      <c r="B240" s="32"/>
      <c r="C240" s="197" t="s">
        <v>575</v>
      </c>
      <c r="D240" s="197" t="s">
        <v>132</v>
      </c>
      <c r="E240" s="198" t="s">
        <v>576</v>
      </c>
      <c r="F240" s="199" t="s">
        <v>577</v>
      </c>
      <c r="G240" s="200" t="s">
        <v>142</v>
      </c>
      <c r="H240" s="201">
        <v>1</v>
      </c>
      <c r="I240" s="202"/>
      <c r="J240" s="203">
        <f>ROUND(I240*H240,2)</f>
        <v>0</v>
      </c>
      <c r="K240" s="199" t="s">
        <v>1</v>
      </c>
      <c r="L240" s="36"/>
      <c r="M240" s="204" t="s">
        <v>1</v>
      </c>
      <c r="N240" s="205" t="s">
        <v>40</v>
      </c>
      <c r="O240" s="68"/>
      <c r="P240" s="193">
        <f>O240*H240</f>
        <v>0</v>
      </c>
      <c r="Q240" s="193">
        <v>0</v>
      </c>
      <c r="R240" s="193">
        <f>Q240*H240</f>
        <v>0</v>
      </c>
      <c r="S240" s="193">
        <v>0</v>
      </c>
      <c r="T240" s="194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5" t="s">
        <v>135</v>
      </c>
      <c r="AT240" s="195" t="s">
        <v>132</v>
      </c>
      <c r="AU240" s="195" t="s">
        <v>85</v>
      </c>
      <c r="AY240" s="14" t="s">
        <v>121</v>
      </c>
      <c r="BE240" s="196">
        <f>IF(N240="základní",J240,0)</f>
        <v>0</v>
      </c>
      <c r="BF240" s="196">
        <f>IF(N240="snížená",J240,0)</f>
        <v>0</v>
      </c>
      <c r="BG240" s="196">
        <f>IF(N240="zákl. přenesená",J240,0)</f>
        <v>0</v>
      </c>
      <c r="BH240" s="196">
        <f>IF(N240="sníž. přenesená",J240,0)</f>
        <v>0</v>
      </c>
      <c r="BI240" s="196">
        <f>IF(N240="nulová",J240,0)</f>
        <v>0</v>
      </c>
      <c r="BJ240" s="14" t="s">
        <v>83</v>
      </c>
      <c r="BK240" s="196">
        <f>ROUND(I240*H240,2)</f>
        <v>0</v>
      </c>
      <c r="BL240" s="14" t="s">
        <v>135</v>
      </c>
      <c r="BM240" s="195" t="s">
        <v>578</v>
      </c>
    </row>
    <row r="241" spans="1:65" s="2" customFormat="1" ht="44.25" customHeight="1">
      <c r="A241" s="31"/>
      <c r="B241" s="32"/>
      <c r="C241" s="197" t="s">
        <v>579</v>
      </c>
      <c r="D241" s="197" t="s">
        <v>132</v>
      </c>
      <c r="E241" s="198" t="s">
        <v>580</v>
      </c>
      <c r="F241" s="199" t="s">
        <v>581</v>
      </c>
      <c r="G241" s="200" t="s">
        <v>142</v>
      </c>
      <c r="H241" s="201">
        <v>1</v>
      </c>
      <c r="I241" s="202"/>
      <c r="J241" s="203">
        <f>ROUND(I241*H241,2)</f>
        <v>0</v>
      </c>
      <c r="K241" s="199" t="s">
        <v>128</v>
      </c>
      <c r="L241" s="36"/>
      <c r="M241" s="204" t="s">
        <v>1</v>
      </c>
      <c r="N241" s="205" t="s">
        <v>40</v>
      </c>
      <c r="O241" s="68"/>
      <c r="P241" s="193">
        <f>O241*H241</f>
        <v>0</v>
      </c>
      <c r="Q241" s="193">
        <v>0</v>
      </c>
      <c r="R241" s="193">
        <f>Q241*H241</f>
        <v>0</v>
      </c>
      <c r="S241" s="193">
        <v>0</v>
      </c>
      <c r="T241" s="194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5" t="s">
        <v>130</v>
      </c>
      <c r="AT241" s="195" t="s">
        <v>132</v>
      </c>
      <c r="AU241" s="195" t="s">
        <v>85</v>
      </c>
      <c r="AY241" s="14" t="s">
        <v>121</v>
      </c>
      <c r="BE241" s="196">
        <f>IF(N241="základní",J241,0)</f>
        <v>0</v>
      </c>
      <c r="BF241" s="196">
        <f>IF(N241="snížená",J241,0)</f>
        <v>0</v>
      </c>
      <c r="BG241" s="196">
        <f>IF(N241="zákl. přenesená",J241,0)</f>
        <v>0</v>
      </c>
      <c r="BH241" s="196">
        <f>IF(N241="sníž. přenesená",J241,0)</f>
        <v>0</v>
      </c>
      <c r="BI241" s="196">
        <f>IF(N241="nulová",J241,0)</f>
        <v>0</v>
      </c>
      <c r="BJ241" s="14" t="s">
        <v>83</v>
      </c>
      <c r="BK241" s="196">
        <f>ROUND(I241*H241,2)</f>
        <v>0</v>
      </c>
      <c r="BL241" s="14" t="s">
        <v>130</v>
      </c>
      <c r="BM241" s="195" t="s">
        <v>582</v>
      </c>
    </row>
    <row r="242" spans="1:65" s="12" customFormat="1" ht="22.9" customHeight="1">
      <c r="B242" s="167"/>
      <c r="C242" s="168"/>
      <c r="D242" s="169" t="s">
        <v>74</v>
      </c>
      <c r="E242" s="181" t="s">
        <v>583</v>
      </c>
      <c r="F242" s="181" t="s">
        <v>584</v>
      </c>
      <c r="G242" s="168"/>
      <c r="H242" s="168"/>
      <c r="I242" s="171"/>
      <c r="J242" s="182">
        <f>BK242</f>
        <v>0</v>
      </c>
      <c r="K242" s="168"/>
      <c r="L242" s="173"/>
      <c r="M242" s="174"/>
      <c r="N242" s="175"/>
      <c r="O242" s="175"/>
      <c r="P242" s="176">
        <f>SUM(P243:P244)</f>
        <v>0</v>
      </c>
      <c r="Q242" s="175"/>
      <c r="R242" s="176">
        <f>SUM(R243:R244)</f>
        <v>0</v>
      </c>
      <c r="S242" s="175"/>
      <c r="T242" s="177">
        <f>SUM(T243:T244)</f>
        <v>0</v>
      </c>
      <c r="AR242" s="178" t="s">
        <v>83</v>
      </c>
      <c r="AT242" s="179" t="s">
        <v>74</v>
      </c>
      <c r="AU242" s="179" t="s">
        <v>83</v>
      </c>
      <c r="AY242" s="178" t="s">
        <v>121</v>
      </c>
      <c r="BK242" s="180">
        <f>SUM(BK243:BK244)</f>
        <v>0</v>
      </c>
    </row>
    <row r="243" spans="1:65" s="2" customFormat="1" ht="134.25" customHeight="1">
      <c r="A243" s="31"/>
      <c r="B243" s="32"/>
      <c r="C243" s="197" t="s">
        <v>585</v>
      </c>
      <c r="D243" s="197" t="s">
        <v>132</v>
      </c>
      <c r="E243" s="198" t="s">
        <v>586</v>
      </c>
      <c r="F243" s="199" t="s">
        <v>587</v>
      </c>
      <c r="G243" s="200" t="s">
        <v>588</v>
      </c>
      <c r="H243" s="201">
        <v>10</v>
      </c>
      <c r="I243" s="202"/>
      <c r="J243" s="203">
        <f>ROUND(I243*H243,2)</f>
        <v>0</v>
      </c>
      <c r="K243" s="199" t="s">
        <v>128</v>
      </c>
      <c r="L243" s="36"/>
      <c r="M243" s="204" t="s">
        <v>1</v>
      </c>
      <c r="N243" s="205" t="s">
        <v>40</v>
      </c>
      <c r="O243" s="68"/>
      <c r="P243" s="193">
        <f>O243*H243</f>
        <v>0</v>
      </c>
      <c r="Q243" s="193">
        <v>0</v>
      </c>
      <c r="R243" s="193">
        <f>Q243*H243</f>
        <v>0</v>
      </c>
      <c r="S243" s="193">
        <v>0</v>
      </c>
      <c r="T243" s="194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5" t="s">
        <v>135</v>
      </c>
      <c r="AT243" s="195" t="s">
        <v>132</v>
      </c>
      <c r="AU243" s="195" t="s">
        <v>85</v>
      </c>
      <c r="AY243" s="14" t="s">
        <v>121</v>
      </c>
      <c r="BE243" s="196">
        <f>IF(N243="základní",J243,0)</f>
        <v>0</v>
      </c>
      <c r="BF243" s="196">
        <f>IF(N243="snížená",J243,0)</f>
        <v>0</v>
      </c>
      <c r="BG243" s="196">
        <f>IF(N243="zákl. přenesená",J243,0)</f>
        <v>0</v>
      </c>
      <c r="BH243" s="196">
        <f>IF(N243="sníž. přenesená",J243,0)</f>
        <v>0</v>
      </c>
      <c r="BI243" s="196">
        <f>IF(N243="nulová",J243,0)</f>
        <v>0</v>
      </c>
      <c r="BJ243" s="14" t="s">
        <v>83</v>
      </c>
      <c r="BK243" s="196">
        <f>ROUND(I243*H243,2)</f>
        <v>0</v>
      </c>
      <c r="BL243" s="14" t="s">
        <v>135</v>
      </c>
      <c r="BM243" s="195" t="s">
        <v>589</v>
      </c>
    </row>
    <row r="244" spans="1:65" s="2" customFormat="1" ht="90" customHeight="1">
      <c r="A244" s="31"/>
      <c r="B244" s="32"/>
      <c r="C244" s="197" t="s">
        <v>590</v>
      </c>
      <c r="D244" s="197" t="s">
        <v>132</v>
      </c>
      <c r="E244" s="198" t="s">
        <v>591</v>
      </c>
      <c r="F244" s="199" t="s">
        <v>592</v>
      </c>
      <c r="G244" s="200" t="s">
        <v>588</v>
      </c>
      <c r="H244" s="201">
        <v>2</v>
      </c>
      <c r="I244" s="202"/>
      <c r="J244" s="203">
        <f>ROUND(I244*H244,2)</f>
        <v>0</v>
      </c>
      <c r="K244" s="199" t="s">
        <v>128</v>
      </c>
      <c r="L244" s="36"/>
      <c r="M244" s="206" t="s">
        <v>1</v>
      </c>
      <c r="N244" s="207" t="s">
        <v>40</v>
      </c>
      <c r="O244" s="208"/>
      <c r="P244" s="209">
        <f>O244*H244</f>
        <v>0</v>
      </c>
      <c r="Q244" s="209">
        <v>0</v>
      </c>
      <c r="R244" s="209">
        <f>Q244*H244</f>
        <v>0</v>
      </c>
      <c r="S244" s="209">
        <v>0</v>
      </c>
      <c r="T244" s="210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5" t="s">
        <v>130</v>
      </c>
      <c r="AT244" s="195" t="s">
        <v>132</v>
      </c>
      <c r="AU244" s="195" t="s">
        <v>85</v>
      </c>
      <c r="AY244" s="14" t="s">
        <v>121</v>
      </c>
      <c r="BE244" s="196">
        <f>IF(N244="základní",J244,0)</f>
        <v>0</v>
      </c>
      <c r="BF244" s="196">
        <f>IF(N244="snížená",J244,0)</f>
        <v>0</v>
      </c>
      <c r="BG244" s="196">
        <f>IF(N244="zákl. přenesená",J244,0)</f>
        <v>0</v>
      </c>
      <c r="BH244" s="196">
        <f>IF(N244="sníž. přenesená",J244,0)</f>
        <v>0</v>
      </c>
      <c r="BI244" s="196">
        <f>IF(N244="nulová",J244,0)</f>
        <v>0</v>
      </c>
      <c r="BJ244" s="14" t="s">
        <v>83</v>
      </c>
      <c r="BK244" s="196">
        <f>ROUND(I244*H244,2)</f>
        <v>0</v>
      </c>
      <c r="BL244" s="14" t="s">
        <v>130</v>
      </c>
      <c r="BM244" s="195" t="s">
        <v>593</v>
      </c>
    </row>
    <row r="245" spans="1:65" s="2" customFormat="1" ht="6.95" customHeight="1">
      <c r="A245" s="31"/>
      <c r="B245" s="51"/>
      <c r="C245" s="52"/>
      <c r="D245" s="52"/>
      <c r="E245" s="52"/>
      <c r="F245" s="52"/>
      <c r="G245" s="52"/>
      <c r="H245" s="52"/>
      <c r="I245" s="52"/>
      <c r="J245" s="52"/>
      <c r="K245" s="52"/>
      <c r="L245" s="36"/>
      <c r="M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</row>
  </sheetData>
  <sheetProtection algorithmName="SHA-512" hashValue="7uQQTw6A+aMcFP9dbZHrH02pqatfVf8GhGOQhF7693Clmch8I/yw2/G4k/GC3A6kWvIM/BLj9tOvcXRbf4drIQ==" saltValue="siIgpYJd5LniwGgbqYWu4i0Kax1n1sSsWf3oGI9DuE0XEd059FwJSl5Me1AOJLC9F1AIlUO+MAvX1TqkEQgKUQ==" spinCount="100000" sheet="1" objects="1" scenarios="1" formatColumns="0" formatRows="0" autoFilter="0"/>
  <autoFilter ref="C122:K24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4" t="s">
        <v>88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85</v>
      </c>
    </row>
    <row r="4" spans="1:46" s="1" customFormat="1" ht="24.95" customHeight="1">
      <c r="B4" s="17"/>
      <c r="D4" s="107" t="s">
        <v>92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2" t="str">
        <f>'Rekapitulace stavby'!K6</f>
        <v>Oprava TV v žst. Ostrava hl. n. - 1. etapa</v>
      </c>
      <c r="F7" s="253"/>
      <c r="G7" s="253"/>
      <c r="H7" s="253"/>
      <c r="L7" s="17"/>
    </row>
    <row r="8" spans="1:46" s="2" customFormat="1" ht="12" customHeight="1">
      <c r="A8" s="31"/>
      <c r="B8" s="36"/>
      <c r="C8" s="31"/>
      <c r="D8" s="109" t="s">
        <v>93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4" t="s">
        <v>594</v>
      </c>
      <c r="F9" s="255"/>
      <c r="G9" s="255"/>
      <c r="H9" s="255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23</v>
      </c>
      <c r="E14" s="31"/>
      <c r="F14" s="31"/>
      <c r="G14" s="31"/>
      <c r="H14" s="31"/>
      <c r="I14" s="109" t="s">
        <v>24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25</v>
      </c>
      <c r="F15" s="31"/>
      <c r="G15" s="31"/>
      <c r="H15" s="31"/>
      <c r="I15" s="109" t="s">
        <v>26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6" t="str">
        <f>'Rekapitulace stavby'!E14</f>
        <v>Vyplň údaj</v>
      </c>
      <c r="F18" s="257"/>
      <c r="G18" s="257"/>
      <c r="H18" s="257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24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30</v>
      </c>
      <c r="F21" s="31"/>
      <c r="G21" s="31"/>
      <c r="H21" s="31"/>
      <c r="I21" s="109" t="s">
        <v>26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32</v>
      </c>
      <c r="E23" s="31"/>
      <c r="F23" s="31"/>
      <c r="G23" s="31"/>
      <c r="H23" s="31"/>
      <c r="I23" s="109" t="s">
        <v>24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34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58" t="s">
        <v>1</v>
      </c>
      <c r="F27" s="258"/>
      <c r="G27" s="258"/>
      <c r="H27" s="25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35</v>
      </c>
      <c r="E30" s="31"/>
      <c r="F30" s="31"/>
      <c r="G30" s="31"/>
      <c r="H30" s="31"/>
      <c r="I30" s="31"/>
      <c r="J30" s="117">
        <f>ROUND(J121,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37</v>
      </c>
      <c r="G32" s="31"/>
      <c r="H32" s="31"/>
      <c r="I32" s="118" t="s">
        <v>36</v>
      </c>
      <c r="J32" s="118" t="s">
        <v>38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39</v>
      </c>
      <c r="E33" s="109" t="s">
        <v>40</v>
      </c>
      <c r="F33" s="120">
        <f>ROUND((SUM(BE121:BE203)),  2)</f>
        <v>0</v>
      </c>
      <c r="G33" s="31"/>
      <c r="H33" s="31"/>
      <c r="I33" s="121">
        <v>0.21</v>
      </c>
      <c r="J33" s="120">
        <f>ROUND(((SUM(BE121:BE203))*I33),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41</v>
      </c>
      <c r="F34" s="120">
        <f>ROUND((SUM(BF121:BF203)),  2)</f>
        <v>0</v>
      </c>
      <c r="G34" s="31"/>
      <c r="H34" s="31"/>
      <c r="I34" s="121">
        <v>0.15</v>
      </c>
      <c r="J34" s="120">
        <f>ROUND(((SUM(BF121:BF203))*I34),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42</v>
      </c>
      <c r="F35" s="120">
        <f>ROUND((SUM(BG121:BG203)),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43</v>
      </c>
      <c r="F36" s="120">
        <f>ROUND((SUM(BH121:BH203)),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44</v>
      </c>
      <c r="F37" s="120">
        <f>ROUND((SUM(BI121:BI203)),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45</v>
      </c>
      <c r="E39" s="124"/>
      <c r="F39" s="124"/>
      <c r="G39" s="125" t="s">
        <v>46</v>
      </c>
      <c r="H39" s="126" t="s">
        <v>47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48</v>
      </c>
      <c r="E50" s="130"/>
      <c r="F50" s="130"/>
      <c r="G50" s="129" t="s">
        <v>49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50</v>
      </c>
      <c r="E61" s="132"/>
      <c r="F61" s="133" t="s">
        <v>51</v>
      </c>
      <c r="G61" s="131" t="s">
        <v>50</v>
      </c>
      <c r="H61" s="132"/>
      <c r="I61" s="132"/>
      <c r="J61" s="134" t="s">
        <v>51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52</v>
      </c>
      <c r="E65" s="135"/>
      <c r="F65" s="135"/>
      <c r="G65" s="129" t="s">
        <v>53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50</v>
      </c>
      <c r="E76" s="132"/>
      <c r="F76" s="133" t="s">
        <v>51</v>
      </c>
      <c r="G76" s="131" t="s">
        <v>50</v>
      </c>
      <c r="H76" s="132"/>
      <c r="I76" s="132"/>
      <c r="J76" s="134" t="s">
        <v>51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Oprava TV v žst. Ostrava hl. n. - 1. etapa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0" t="str">
        <f>E9</f>
        <v>SO 02 - Oprava TV na 102. SK</v>
      </c>
      <c r="F87" s="261"/>
      <c r="G87" s="261"/>
      <c r="H87" s="26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Ostrava hl n.</v>
      </c>
      <c r="G89" s="33"/>
      <c r="H89" s="33"/>
      <c r="I89" s="26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>
      <c r="A91" s="31"/>
      <c r="B91" s="32"/>
      <c r="C91" s="26" t="s">
        <v>23</v>
      </c>
      <c r="D91" s="33"/>
      <c r="E91" s="33"/>
      <c r="F91" s="24" t="str">
        <f>E15</f>
        <v xml:space="preserve">SŽ s.o., OŘ Ostrava </v>
      </c>
      <c r="G91" s="33"/>
      <c r="H91" s="33"/>
      <c r="I91" s="26" t="s">
        <v>29</v>
      </c>
      <c r="J91" s="29" t="str">
        <f>E21</f>
        <v>SUDOP Brno spol.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32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96</v>
      </c>
      <c r="D94" s="141"/>
      <c r="E94" s="141"/>
      <c r="F94" s="141"/>
      <c r="G94" s="141"/>
      <c r="H94" s="141"/>
      <c r="I94" s="141"/>
      <c r="J94" s="142" t="s">
        <v>97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98</v>
      </c>
      <c r="D96" s="33"/>
      <c r="E96" s="33"/>
      <c r="F96" s="33"/>
      <c r="G96" s="33"/>
      <c r="H96" s="33"/>
      <c r="I96" s="33"/>
      <c r="J96" s="81">
        <f>J121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99</v>
      </c>
    </row>
    <row r="97" spans="1:31" s="9" customFormat="1" ht="24.95" customHeight="1">
      <c r="B97" s="144"/>
      <c r="C97" s="145"/>
      <c r="D97" s="146" t="s">
        <v>595</v>
      </c>
      <c r="E97" s="147"/>
      <c r="F97" s="147"/>
      <c r="G97" s="147"/>
      <c r="H97" s="147"/>
      <c r="I97" s="147"/>
      <c r="J97" s="148">
        <f>J122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103</v>
      </c>
      <c r="E98" s="153"/>
      <c r="F98" s="153"/>
      <c r="G98" s="153"/>
      <c r="H98" s="153"/>
      <c r="I98" s="153"/>
      <c r="J98" s="154">
        <f>J123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104</v>
      </c>
      <c r="E99" s="153"/>
      <c r="F99" s="153"/>
      <c r="G99" s="153"/>
      <c r="H99" s="153"/>
      <c r="I99" s="153"/>
      <c r="J99" s="154">
        <f>J184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105</v>
      </c>
      <c r="E100" s="153"/>
      <c r="F100" s="153"/>
      <c r="G100" s="153"/>
      <c r="H100" s="153"/>
      <c r="I100" s="153"/>
      <c r="J100" s="154">
        <f>J194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596</v>
      </c>
      <c r="E101" s="153"/>
      <c r="F101" s="153"/>
      <c r="G101" s="153"/>
      <c r="H101" s="153"/>
      <c r="I101" s="153"/>
      <c r="J101" s="154">
        <f>J199</f>
        <v>0</v>
      </c>
      <c r="K101" s="151"/>
      <c r="L101" s="155"/>
    </row>
    <row r="102" spans="1:31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31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0" t="s">
        <v>107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59" t="str">
        <f>E7</f>
        <v>Oprava TV v žst. Ostrava hl. n. - 1. etapa</v>
      </c>
      <c r="F111" s="260"/>
      <c r="G111" s="260"/>
      <c r="H111" s="260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93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30" t="str">
        <f>E9</f>
        <v>SO 02 - Oprava TV na 102. SK</v>
      </c>
      <c r="F113" s="261"/>
      <c r="G113" s="261"/>
      <c r="H113" s="261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F12</f>
        <v>Ostrava hl n.</v>
      </c>
      <c r="G115" s="33"/>
      <c r="H115" s="33"/>
      <c r="I115" s="26" t="s">
        <v>22</v>
      </c>
      <c r="J115" s="63">
        <f>IF(J12="","",J12)</f>
        <v>0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25.7" customHeight="1">
      <c r="A117" s="31"/>
      <c r="B117" s="32"/>
      <c r="C117" s="26" t="s">
        <v>23</v>
      </c>
      <c r="D117" s="33"/>
      <c r="E117" s="33"/>
      <c r="F117" s="24" t="str">
        <f>E15</f>
        <v xml:space="preserve">SŽ s.o., OŘ Ostrava </v>
      </c>
      <c r="G117" s="33"/>
      <c r="H117" s="33"/>
      <c r="I117" s="26" t="s">
        <v>29</v>
      </c>
      <c r="J117" s="29" t="str">
        <f>E21</f>
        <v>SUDOP Brno spol. s.r.o.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27</v>
      </c>
      <c r="D118" s="33"/>
      <c r="E118" s="33"/>
      <c r="F118" s="24" t="str">
        <f>IF(E18="","",E18)</f>
        <v>Vyplň údaj</v>
      </c>
      <c r="G118" s="33"/>
      <c r="H118" s="33"/>
      <c r="I118" s="26" t="s">
        <v>32</v>
      </c>
      <c r="J118" s="29" t="str">
        <f>E24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56"/>
      <c r="B120" s="157"/>
      <c r="C120" s="158" t="s">
        <v>108</v>
      </c>
      <c r="D120" s="159" t="s">
        <v>60</v>
      </c>
      <c r="E120" s="159" t="s">
        <v>56</v>
      </c>
      <c r="F120" s="159" t="s">
        <v>57</v>
      </c>
      <c r="G120" s="159" t="s">
        <v>109</v>
      </c>
      <c r="H120" s="159" t="s">
        <v>110</v>
      </c>
      <c r="I120" s="159" t="s">
        <v>111</v>
      </c>
      <c r="J120" s="159" t="s">
        <v>97</v>
      </c>
      <c r="K120" s="160" t="s">
        <v>112</v>
      </c>
      <c r="L120" s="161"/>
      <c r="M120" s="72" t="s">
        <v>1</v>
      </c>
      <c r="N120" s="73" t="s">
        <v>39</v>
      </c>
      <c r="O120" s="73" t="s">
        <v>113</v>
      </c>
      <c r="P120" s="73" t="s">
        <v>114</v>
      </c>
      <c r="Q120" s="73" t="s">
        <v>115</v>
      </c>
      <c r="R120" s="73" t="s">
        <v>116</v>
      </c>
      <c r="S120" s="73" t="s">
        <v>117</v>
      </c>
      <c r="T120" s="74" t="s">
        <v>118</v>
      </c>
      <c r="U120" s="156"/>
      <c r="V120" s="156"/>
      <c r="W120" s="156"/>
      <c r="X120" s="156"/>
      <c r="Y120" s="156"/>
      <c r="Z120" s="156"/>
      <c r="AA120" s="156"/>
      <c r="AB120" s="156"/>
      <c r="AC120" s="156"/>
      <c r="AD120" s="156"/>
      <c r="AE120" s="156"/>
    </row>
    <row r="121" spans="1:65" s="2" customFormat="1" ht="22.9" customHeight="1">
      <c r="A121" s="31"/>
      <c r="B121" s="32"/>
      <c r="C121" s="79" t="s">
        <v>119</v>
      </c>
      <c r="D121" s="33"/>
      <c r="E121" s="33"/>
      <c r="F121" s="33"/>
      <c r="G121" s="33"/>
      <c r="H121" s="33"/>
      <c r="I121" s="33"/>
      <c r="J121" s="162">
        <f>BK121</f>
        <v>0</v>
      </c>
      <c r="K121" s="33"/>
      <c r="L121" s="36"/>
      <c r="M121" s="75"/>
      <c r="N121" s="163"/>
      <c r="O121" s="76"/>
      <c r="P121" s="164">
        <f>P122</f>
        <v>0</v>
      </c>
      <c r="Q121" s="76"/>
      <c r="R121" s="164">
        <f>R122</f>
        <v>0</v>
      </c>
      <c r="S121" s="76"/>
      <c r="T121" s="165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74</v>
      </c>
      <c r="AU121" s="14" t="s">
        <v>99</v>
      </c>
      <c r="BK121" s="166">
        <f>BK122</f>
        <v>0</v>
      </c>
    </row>
    <row r="122" spans="1:65" s="12" customFormat="1" ht="25.9" customHeight="1">
      <c r="B122" s="167"/>
      <c r="C122" s="168"/>
      <c r="D122" s="169" t="s">
        <v>74</v>
      </c>
      <c r="E122" s="170" t="s">
        <v>120</v>
      </c>
      <c r="F122" s="170" t="s">
        <v>597</v>
      </c>
      <c r="G122" s="168"/>
      <c r="H122" s="168"/>
      <c r="I122" s="171"/>
      <c r="J122" s="172">
        <f>BK122</f>
        <v>0</v>
      </c>
      <c r="K122" s="168"/>
      <c r="L122" s="173"/>
      <c r="M122" s="174"/>
      <c r="N122" s="175"/>
      <c r="O122" s="175"/>
      <c r="P122" s="176">
        <f>P123+P184+P194+P199</f>
        <v>0</v>
      </c>
      <c r="Q122" s="175"/>
      <c r="R122" s="176">
        <f>R123+R184+R194+R199</f>
        <v>0</v>
      </c>
      <c r="S122" s="175"/>
      <c r="T122" s="177">
        <f>T123+T184+T194+T199</f>
        <v>0</v>
      </c>
      <c r="AR122" s="178" t="s">
        <v>83</v>
      </c>
      <c r="AT122" s="179" t="s">
        <v>74</v>
      </c>
      <c r="AU122" s="179" t="s">
        <v>75</v>
      </c>
      <c r="AY122" s="178" t="s">
        <v>121</v>
      </c>
      <c r="BK122" s="180">
        <f>BK123+BK184+BK194+BK199</f>
        <v>0</v>
      </c>
    </row>
    <row r="123" spans="1:65" s="12" customFormat="1" ht="22.9" customHeight="1">
      <c r="B123" s="167"/>
      <c r="C123" s="168"/>
      <c r="D123" s="169" t="s">
        <v>74</v>
      </c>
      <c r="E123" s="181" t="s">
        <v>177</v>
      </c>
      <c r="F123" s="181" t="s">
        <v>178</v>
      </c>
      <c r="G123" s="168"/>
      <c r="H123" s="168"/>
      <c r="I123" s="171"/>
      <c r="J123" s="182">
        <f>BK123</f>
        <v>0</v>
      </c>
      <c r="K123" s="168"/>
      <c r="L123" s="173"/>
      <c r="M123" s="174"/>
      <c r="N123" s="175"/>
      <c r="O123" s="175"/>
      <c r="P123" s="176">
        <f>SUM(P124:P183)</f>
        <v>0</v>
      </c>
      <c r="Q123" s="175"/>
      <c r="R123" s="176">
        <f>SUM(R124:R183)</f>
        <v>0</v>
      </c>
      <c r="S123" s="175"/>
      <c r="T123" s="177">
        <f>SUM(T124:T183)</f>
        <v>0</v>
      </c>
      <c r="AR123" s="178" t="s">
        <v>83</v>
      </c>
      <c r="AT123" s="179" t="s">
        <v>74</v>
      </c>
      <c r="AU123" s="179" t="s">
        <v>83</v>
      </c>
      <c r="AY123" s="178" t="s">
        <v>121</v>
      </c>
      <c r="BK123" s="180">
        <f>SUM(BK124:BK183)</f>
        <v>0</v>
      </c>
    </row>
    <row r="124" spans="1:65" s="2" customFormat="1" ht="16.5" customHeight="1">
      <c r="A124" s="31"/>
      <c r="B124" s="32"/>
      <c r="C124" s="197" t="s">
        <v>83</v>
      </c>
      <c r="D124" s="197" t="s">
        <v>132</v>
      </c>
      <c r="E124" s="198" t="s">
        <v>184</v>
      </c>
      <c r="F124" s="199" t="s">
        <v>185</v>
      </c>
      <c r="G124" s="200" t="s">
        <v>142</v>
      </c>
      <c r="H124" s="201">
        <v>4</v>
      </c>
      <c r="I124" s="202"/>
      <c r="J124" s="203">
        <f t="shared" ref="J124:J155" si="0">ROUND(I124*H124,2)</f>
        <v>0</v>
      </c>
      <c r="K124" s="199" t="s">
        <v>128</v>
      </c>
      <c r="L124" s="36"/>
      <c r="M124" s="204" t="s">
        <v>1</v>
      </c>
      <c r="N124" s="205" t="s">
        <v>40</v>
      </c>
      <c r="O124" s="68"/>
      <c r="P124" s="193">
        <f t="shared" ref="P124:P155" si="1">O124*H124</f>
        <v>0</v>
      </c>
      <c r="Q124" s="193">
        <v>0</v>
      </c>
      <c r="R124" s="193">
        <f t="shared" ref="R124:R155" si="2">Q124*H124</f>
        <v>0</v>
      </c>
      <c r="S124" s="193">
        <v>0</v>
      </c>
      <c r="T124" s="194">
        <f t="shared" ref="T124:T155" si="3"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5" t="s">
        <v>135</v>
      </c>
      <c r="AT124" s="195" t="s">
        <v>132</v>
      </c>
      <c r="AU124" s="195" t="s">
        <v>85</v>
      </c>
      <c r="AY124" s="14" t="s">
        <v>121</v>
      </c>
      <c r="BE124" s="196">
        <f t="shared" ref="BE124:BE155" si="4">IF(N124="základní",J124,0)</f>
        <v>0</v>
      </c>
      <c r="BF124" s="196">
        <f t="shared" ref="BF124:BF155" si="5">IF(N124="snížená",J124,0)</f>
        <v>0</v>
      </c>
      <c r="BG124" s="196">
        <f t="shared" ref="BG124:BG155" si="6">IF(N124="zákl. přenesená",J124,0)</f>
        <v>0</v>
      </c>
      <c r="BH124" s="196">
        <f t="shared" ref="BH124:BH155" si="7">IF(N124="sníž. přenesená",J124,0)</f>
        <v>0</v>
      </c>
      <c r="BI124" s="196">
        <f t="shared" ref="BI124:BI155" si="8">IF(N124="nulová",J124,0)</f>
        <v>0</v>
      </c>
      <c r="BJ124" s="14" t="s">
        <v>83</v>
      </c>
      <c r="BK124" s="196">
        <f t="shared" ref="BK124:BK155" si="9">ROUND(I124*H124,2)</f>
        <v>0</v>
      </c>
      <c r="BL124" s="14" t="s">
        <v>135</v>
      </c>
      <c r="BM124" s="195" t="s">
        <v>598</v>
      </c>
    </row>
    <row r="125" spans="1:65" s="2" customFormat="1" ht="16.5" customHeight="1">
      <c r="A125" s="31"/>
      <c r="B125" s="32"/>
      <c r="C125" s="183" t="s">
        <v>85</v>
      </c>
      <c r="D125" s="183" t="s">
        <v>124</v>
      </c>
      <c r="E125" s="184" t="s">
        <v>187</v>
      </c>
      <c r="F125" s="185" t="s">
        <v>188</v>
      </c>
      <c r="G125" s="186" t="s">
        <v>142</v>
      </c>
      <c r="H125" s="187">
        <v>4</v>
      </c>
      <c r="I125" s="188"/>
      <c r="J125" s="189">
        <f t="shared" si="0"/>
        <v>0</v>
      </c>
      <c r="K125" s="185" t="s">
        <v>128</v>
      </c>
      <c r="L125" s="190"/>
      <c r="M125" s="191" t="s">
        <v>1</v>
      </c>
      <c r="N125" s="192" t="s">
        <v>40</v>
      </c>
      <c r="O125" s="68"/>
      <c r="P125" s="193">
        <f t="shared" si="1"/>
        <v>0</v>
      </c>
      <c r="Q125" s="193">
        <v>0</v>
      </c>
      <c r="R125" s="193">
        <f t="shared" si="2"/>
        <v>0</v>
      </c>
      <c r="S125" s="193">
        <v>0</v>
      </c>
      <c r="T125" s="194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5" t="s">
        <v>151</v>
      </c>
      <c r="AT125" s="195" t="s">
        <v>124</v>
      </c>
      <c r="AU125" s="195" t="s">
        <v>85</v>
      </c>
      <c r="AY125" s="14" t="s">
        <v>121</v>
      </c>
      <c r="BE125" s="196">
        <f t="shared" si="4"/>
        <v>0</v>
      </c>
      <c r="BF125" s="196">
        <f t="shared" si="5"/>
        <v>0</v>
      </c>
      <c r="BG125" s="196">
        <f t="shared" si="6"/>
        <v>0</v>
      </c>
      <c r="BH125" s="196">
        <f t="shared" si="7"/>
        <v>0</v>
      </c>
      <c r="BI125" s="196">
        <f t="shared" si="8"/>
        <v>0</v>
      </c>
      <c r="BJ125" s="14" t="s">
        <v>83</v>
      </c>
      <c r="BK125" s="196">
        <f t="shared" si="9"/>
        <v>0</v>
      </c>
      <c r="BL125" s="14" t="s">
        <v>151</v>
      </c>
      <c r="BM125" s="195" t="s">
        <v>599</v>
      </c>
    </row>
    <row r="126" spans="1:65" s="2" customFormat="1" ht="16.5" customHeight="1">
      <c r="A126" s="31"/>
      <c r="B126" s="32"/>
      <c r="C126" s="197" t="s">
        <v>139</v>
      </c>
      <c r="D126" s="197" t="s">
        <v>132</v>
      </c>
      <c r="E126" s="198" t="s">
        <v>600</v>
      </c>
      <c r="F126" s="199" t="s">
        <v>601</v>
      </c>
      <c r="G126" s="200" t="s">
        <v>142</v>
      </c>
      <c r="H126" s="201">
        <v>22</v>
      </c>
      <c r="I126" s="202"/>
      <c r="J126" s="203">
        <f t="shared" si="0"/>
        <v>0</v>
      </c>
      <c r="K126" s="199" t="s">
        <v>128</v>
      </c>
      <c r="L126" s="36"/>
      <c r="M126" s="204" t="s">
        <v>1</v>
      </c>
      <c r="N126" s="205" t="s">
        <v>40</v>
      </c>
      <c r="O126" s="68"/>
      <c r="P126" s="193">
        <f t="shared" si="1"/>
        <v>0</v>
      </c>
      <c r="Q126" s="193">
        <v>0</v>
      </c>
      <c r="R126" s="193">
        <f t="shared" si="2"/>
        <v>0</v>
      </c>
      <c r="S126" s="193">
        <v>0</v>
      </c>
      <c r="T126" s="194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5" t="s">
        <v>135</v>
      </c>
      <c r="AT126" s="195" t="s">
        <v>132</v>
      </c>
      <c r="AU126" s="195" t="s">
        <v>85</v>
      </c>
      <c r="AY126" s="14" t="s">
        <v>121</v>
      </c>
      <c r="BE126" s="196">
        <f t="shared" si="4"/>
        <v>0</v>
      </c>
      <c r="BF126" s="196">
        <f t="shared" si="5"/>
        <v>0</v>
      </c>
      <c r="BG126" s="196">
        <f t="shared" si="6"/>
        <v>0</v>
      </c>
      <c r="BH126" s="196">
        <f t="shared" si="7"/>
        <v>0</v>
      </c>
      <c r="BI126" s="196">
        <f t="shared" si="8"/>
        <v>0</v>
      </c>
      <c r="BJ126" s="14" t="s">
        <v>83</v>
      </c>
      <c r="BK126" s="196">
        <f t="shared" si="9"/>
        <v>0</v>
      </c>
      <c r="BL126" s="14" t="s">
        <v>135</v>
      </c>
      <c r="BM126" s="195" t="s">
        <v>602</v>
      </c>
    </row>
    <row r="127" spans="1:65" s="2" customFormat="1" ht="24.2" customHeight="1">
      <c r="A127" s="31"/>
      <c r="B127" s="32"/>
      <c r="C127" s="183" t="s">
        <v>130</v>
      </c>
      <c r="D127" s="183" t="s">
        <v>124</v>
      </c>
      <c r="E127" s="184" t="s">
        <v>603</v>
      </c>
      <c r="F127" s="185" t="s">
        <v>604</v>
      </c>
      <c r="G127" s="186" t="s">
        <v>142</v>
      </c>
      <c r="H127" s="187">
        <v>22</v>
      </c>
      <c r="I127" s="188"/>
      <c r="J127" s="189">
        <f t="shared" si="0"/>
        <v>0</v>
      </c>
      <c r="K127" s="185" t="s">
        <v>128</v>
      </c>
      <c r="L127" s="190"/>
      <c r="M127" s="191" t="s">
        <v>1</v>
      </c>
      <c r="N127" s="192" t="s">
        <v>40</v>
      </c>
      <c r="O127" s="68"/>
      <c r="P127" s="193">
        <f t="shared" si="1"/>
        <v>0</v>
      </c>
      <c r="Q127" s="193">
        <v>0</v>
      </c>
      <c r="R127" s="193">
        <f t="shared" si="2"/>
        <v>0</v>
      </c>
      <c r="S127" s="193">
        <v>0</v>
      </c>
      <c r="T127" s="194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5" t="s">
        <v>151</v>
      </c>
      <c r="AT127" s="195" t="s">
        <v>124</v>
      </c>
      <c r="AU127" s="195" t="s">
        <v>85</v>
      </c>
      <c r="AY127" s="14" t="s">
        <v>121</v>
      </c>
      <c r="BE127" s="196">
        <f t="shared" si="4"/>
        <v>0</v>
      </c>
      <c r="BF127" s="196">
        <f t="shared" si="5"/>
        <v>0</v>
      </c>
      <c r="BG127" s="196">
        <f t="shared" si="6"/>
        <v>0</v>
      </c>
      <c r="BH127" s="196">
        <f t="shared" si="7"/>
        <v>0</v>
      </c>
      <c r="BI127" s="196">
        <f t="shared" si="8"/>
        <v>0</v>
      </c>
      <c r="BJ127" s="14" t="s">
        <v>83</v>
      </c>
      <c r="BK127" s="196">
        <f t="shared" si="9"/>
        <v>0</v>
      </c>
      <c r="BL127" s="14" t="s">
        <v>151</v>
      </c>
      <c r="BM127" s="195" t="s">
        <v>605</v>
      </c>
    </row>
    <row r="128" spans="1:65" s="2" customFormat="1" ht="24.2" customHeight="1">
      <c r="A128" s="31"/>
      <c r="B128" s="32"/>
      <c r="C128" s="183" t="s">
        <v>147</v>
      </c>
      <c r="D128" s="183" t="s">
        <v>124</v>
      </c>
      <c r="E128" s="184" t="s">
        <v>422</v>
      </c>
      <c r="F128" s="185" t="s">
        <v>423</v>
      </c>
      <c r="G128" s="186" t="s">
        <v>142</v>
      </c>
      <c r="H128" s="187">
        <v>26</v>
      </c>
      <c r="I128" s="188"/>
      <c r="J128" s="189">
        <f t="shared" si="0"/>
        <v>0</v>
      </c>
      <c r="K128" s="185" t="s">
        <v>128</v>
      </c>
      <c r="L128" s="190"/>
      <c r="M128" s="191" t="s">
        <v>1</v>
      </c>
      <c r="N128" s="192" t="s">
        <v>40</v>
      </c>
      <c r="O128" s="68"/>
      <c r="P128" s="193">
        <f t="shared" si="1"/>
        <v>0</v>
      </c>
      <c r="Q128" s="193">
        <v>0</v>
      </c>
      <c r="R128" s="193">
        <f t="shared" si="2"/>
        <v>0</v>
      </c>
      <c r="S128" s="193">
        <v>0</v>
      </c>
      <c r="T128" s="194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5" t="s">
        <v>151</v>
      </c>
      <c r="AT128" s="195" t="s">
        <v>124</v>
      </c>
      <c r="AU128" s="195" t="s">
        <v>85</v>
      </c>
      <c r="AY128" s="14" t="s">
        <v>121</v>
      </c>
      <c r="BE128" s="196">
        <f t="shared" si="4"/>
        <v>0</v>
      </c>
      <c r="BF128" s="196">
        <f t="shared" si="5"/>
        <v>0</v>
      </c>
      <c r="BG128" s="196">
        <f t="shared" si="6"/>
        <v>0</v>
      </c>
      <c r="BH128" s="196">
        <f t="shared" si="7"/>
        <v>0</v>
      </c>
      <c r="BI128" s="196">
        <f t="shared" si="8"/>
        <v>0</v>
      </c>
      <c r="BJ128" s="14" t="s">
        <v>83</v>
      </c>
      <c r="BK128" s="196">
        <f t="shared" si="9"/>
        <v>0</v>
      </c>
      <c r="BL128" s="14" t="s">
        <v>151</v>
      </c>
      <c r="BM128" s="195" t="s">
        <v>606</v>
      </c>
    </row>
    <row r="129" spans="1:65" s="2" customFormat="1" ht="24.2" customHeight="1">
      <c r="A129" s="31"/>
      <c r="B129" s="32"/>
      <c r="C129" s="197" t="s">
        <v>153</v>
      </c>
      <c r="D129" s="197" t="s">
        <v>132</v>
      </c>
      <c r="E129" s="198" t="s">
        <v>195</v>
      </c>
      <c r="F129" s="199" t="s">
        <v>196</v>
      </c>
      <c r="G129" s="200" t="s">
        <v>142</v>
      </c>
      <c r="H129" s="201">
        <v>26</v>
      </c>
      <c r="I129" s="202"/>
      <c r="J129" s="203">
        <f t="shared" si="0"/>
        <v>0</v>
      </c>
      <c r="K129" s="199" t="s">
        <v>128</v>
      </c>
      <c r="L129" s="36"/>
      <c r="M129" s="204" t="s">
        <v>1</v>
      </c>
      <c r="N129" s="205" t="s">
        <v>40</v>
      </c>
      <c r="O129" s="68"/>
      <c r="P129" s="193">
        <f t="shared" si="1"/>
        <v>0</v>
      </c>
      <c r="Q129" s="193">
        <v>0</v>
      </c>
      <c r="R129" s="193">
        <f t="shared" si="2"/>
        <v>0</v>
      </c>
      <c r="S129" s="193">
        <v>0</v>
      </c>
      <c r="T129" s="194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5" t="s">
        <v>135</v>
      </c>
      <c r="AT129" s="195" t="s">
        <v>132</v>
      </c>
      <c r="AU129" s="195" t="s">
        <v>85</v>
      </c>
      <c r="AY129" s="14" t="s">
        <v>121</v>
      </c>
      <c r="BE129" s="196">
        <f t="shared" si="4"/>
        <v>0</v>
      </c>
      <c r="BF129" s="196">
        <f t="shared" si="5"/>
        <v>0</v>
      </c>
      <c r="BG129" s="196">
        <f t="shared" si="6"/>
        <v>0</v>
      </c>
      <c r="BH129" s="196">
        <f t="shared" si="7"/>
        <v>0</v>
      </c>
      <c r="BI129" s="196">
        <f t="shared" si="8"/>
        <v>0</v>
      </c>
      <c r="BJ129" s="14" t="s">
        <v>83</v>
      </c>
      <c r="BK129" s="196">
        <f t="shared" si="9"/>
        <v>0</v>
      </c>
      <c r="BL129" s="14" t="s">
        <v>135</v>
      </c>
      <c r="BM129" s="195" t="s">
        <v>607</v>
      </c>
    </row>
    <row r="130" spans="1:65" s="2" customFormat="1" ht="16.5" customHeight="1">
      <c r="A130" s="31"/>
      <c r="B130" s="32"/>
      <c r="C130" s="197" t="s">
        <v>157</v>
      </c>
      <c r="D130" s="197" t="s">
        <v>132</v>
      </c>
      <c r="E130" s="198" t="s">
        <v>608</v>
      </c>
      <c r="F130" s="199" t="s">
        <v>609</v>
      </c>
      <c r="G130" s="200" t="s">
        <v>142</v>
      </c>
      <c r="H130" s="201">
        <v>22</v>
      </c>
      <c r="I130" s="202"/>
      <c r="J130" s="203">
        <f t="shared" si="0"/>
        <v>0</v>
      </c>
      <c r="K130" s="199" t="s">
        <v>128</v>
      </c>
      <c r="L130" s="36"/>
      <c r="M130" s="204" t="s">
        <v>1</v>
      </c>
      <c r="N130" s="205" t="s">
        <v>40</v>
      </c>
      <c r="O130" s="68"/>
      <c r="P130" s="193">
        <f t="shared" si="1"/>
        <v>0</v>
      </c>
      <c r="Q130" s="193">
        <v>0</v>
      </c>
      <c r="R130" s="193">
        <f t="shared" si="2"/>
        <v>0</v>
      </c>
      <c r="S130" s="193">
        <v>0</v>
      </c>
      <c r="T130" s="194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5" t="s">
        <v>135</v>
      </c>
      <c r="AT130" s="195" t="s">
        <v>132</v>
      </c>
      <c r="AU130" s="195" t="s">
        <v>85</v>
      </c>
      <c r="AY130" s="14" t="s">
        <v>121</v>
      </c>
      <c r="BE130" s="196">
        <f t="shared" si="4"/>
        <v>0</v>
      </c>
      <c r="BF130" s="196">
        <f t="shared" si="5"/>
        <v>0</v>
      </c>
      <c r="BG130" s="196">
        <f t="shared" si="6"/>
        <v>0</v>
      </c>
      <c r="BH130" s="196">
        <f t="shared" si="7"/>
        <v>0</v>
      </c>
      <c r="BI130" s="196">
        <f t="shared" si="8"/>
        <v>0</v>
      </c>
      <c r="BJ130" s="14" t="s">
        <v>83</v>
      </c>
      <c r="BK130" s="196">
        <f t="shared" si="9"/>
        <v>0</v>
      </c>
      <c r="BL130" s="14" t="s">
        <v>135</v>
      </c>
      <c r="BM130" s="195" t="s">
        <v>610</v>
      </c>
    </row>
    <row r="131" spans="1:65" s="2" customFormat="1" ht="21.75" customHeight="1">
      <c r="A131" s="31"/>
      <c r="B131" s="32"/>
      <c r="C131" s="183" t="s">
        <v>129</v>
      </c>
      <c r="D131" s="183" t="s">
        <v>124</v>
      </c>
      <c r="E131" s="184" t="s">
        <v>611</v>
      </c>
      <c r="F131" s="185" t="s">
        <v>612</v>
      </c>
      <c r="G131" s="186" t="s">
        <v>142</v>
      </c>
      <c r="H131" s="187">
        <v>22</v>
      </c>
      <c r="I131" s="188"/>
      <c r="J131" s="189">
        <f t="shared" si="0"/>
        <v>0</v>
      </c>
      <c r="K131" s="185" t="s">
        <v>128</v>
      </c>
      <c r="L131" s="190"/>
      <c r="M131" s="191" t="s">
        <v>1</v>
      </c>
      <c r="N131" s="192" t="s">
        <v>40</v>
      </c>
      <c r="O131" s="68"/>
      <c r="P131" s="193">
        <f t="shared" si="1"/>
        <v>0</v>
      </c>
      <c r="Q131" s="193">
        <v>0</v>
      </c>
      <c r="R131" s="193">
        <f t="shared" si="2"/>
        <v>0</v>
      </c>
      <c r="S131" s="193">
        <v>0</v>
      </c>
      <c r="T131" s="194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5" t="s">
        <v>151</v>
      </c>
      <c r="AT131" s="195" t="s">
        <v>124</v>
      </c>
      <c r="AU131" s="195" t="s">
        <v>85</v>
      </c>
      <c r="AY131" s="14" t="s">
        <v>121</v>
      </c>
      <c r="BE131" s="196">
        <f t="shared" si="4"/>
        <v>0</v>
      </c>
      <c r="BF131" s="196">
        <f t="shared" si="5"/>
        <v>0</v>
      </c>
      <c r="BG131" s="196">
        <f t="shared" si="6"/>
        <v>0</v>
      </c>
      <c r="BH131" s="196">
        <f t="shared" si="7"/>
        <v>0</v>
      </c>
      <c r="BI131" s="196">
        <f t="shared" si="8"/>
        <v>0</v>
      </c>
      <c r="BJ131" s="14" t="s">
        <v>83</v>
      </c>
      <c r="BK131" s="196">
        <f t="shared" si="9"/>
        <v>0</v>
      </c>
      <c r="BL131" s="14" t="s">
        <v>151</v>
      </c>
      <c r="BM131" s="195" t="s">
        <v>613</v>
      </c>
    </row>
    <row r="132" spans="1:65" s="2" customFormat="1" ht="16.5" customHeight="1">
      <c r="A132" s="31"/>
      <c r="B132" s="32"/>
      <c r="C132" s="197" t="s">
        <v>164</v>
      </c>
      <c r="D132" s="197" t="s">
        <v>132</v>
      </c>
      <c r="E132" s="198" t="s">
        <v>207</v>
      </c>
      <c r="F132" s="199" t="s">
        <v>208</v>
      </c>
      <c r="G132" s="200" t="s">
        <v>142</v>
      </c>
      <c r="H132" s="201">
        <v>271</v>
      </c>
      <c r="I132" s="202"/>
      <c r="J132" s="203">
        <f t="shared" si="0"/>
        <v>0</v>
      </c>
      <c r="K132" s="199" t="s">
        <v>128</v>
      </c>
      <c r="L132" s="36"/>
      <c r="M132" s="204" t="s">
        <v>1</v>
      </c>
      <c r="N132" s="205" t="s">
        <v>40</v>
      </c>
      <c r="O132" s="68"/>
      <c r="P132" s="193">
        <f t="shared" si="1"/>
        <v>0</v>
      </c>
      <c r="Q132" s="193">
        <v>0</v>
      </c>
      <c r="R132" s="193">
        <f t="shared" si="2"/>
        <v>0</v>
      </c>
      <c r="S132" s="193">
        <v>0</v>
      </c>
      <c r="T132" s="194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5" t="s">
        <v>135</v>
      </c>
      <c r="AT132" s="195" t="s">
        <v>132</v>
      </c>
      <c r="AU132" s="195" t="s">
        <v>85</v>
      </c>
      <c r="AY132" s="14" t="s">
        <v>121</v>
      </c>
      <c r="BE132" s="196">
        <f t="shared" si="4"/>
        <v>0</v>
      </c>
      <c r="BF132" s="196">
        <f t="shared" si="5"/>
        <v>0</v>
      </c>
      <c r="BG132" s="196">
        <f t="shared" si="6"/>
        <v>0</v>
      </c>
      <c r="BH132" s="196">
        <f t="shared" si="7"/>
        <v>0</v>
      </c>
      <c r="BI132" s="196">
        <f t="shared" si="8"/>
        <v>0</v>
      </c>
      <c r="BJ132" s="14" t="s">
        <v>83</v>
      </c>
      <c r="BK132" s="196">
        <f t="shared" si="9"/>
        <v>0</v>
      </c>
      <c r="BL132" s="14" t="s">
        <v>135</v>
      </c>
      <c r="BM132" s="195" t="s">
        <v>614</v>
      </c>
    </row>
    <row r="133" spans="1:65" s="2" customFormat="1" ht="24.2" customHeight="1">
      <c r="A133" s="31"/>
      <c r="B133" s="32"/>
      <c r="C133" s="183" t="s">
        <v>168</v>
      </c>
      <c r="D133" s="183" t="s">
        <v>124</v>
      </c>
      <c r="E133" s="184" t="s">
        <v>210</v>
      </c>
      <c r="F133" s="185" t="s">
        <v>211</v>
      </c>
      <c r="G133" s="186" t="s">
        <v>142</v>
      </c>
      <c r="H133" s="187">
        <v>271</v>
      </c>
      <c r="I133" s="188"/>
      <c r="J133" s="189">
        <f t="shared" si="0"/>
        <v>0</v>
      </c>
      <c r="K133" s="185" t="s">
        <v>128</v>
      </c>
      <c r="L133" s="190"/>
      <c r="M133" s="191" t="s">
        <v>1</v>
      </c>
      <c r="N133" s="192" t="s">
        <v>40</v>
      </c>
      <c r="O133" s="68"/>
      <c r="P133" s="193">
        <f t="shared" si="1"/>
        <v>0</v>
      </c>
      <c r="Q133" s="193">
        <v>0</v>
      </c>
      <c r="R133" s="193">
        <f t="shared" si="2"/>
        <v>0</v>
      </c>
      <c r="S133" s="193">
        <v>0</v>
      </c>
      <c r="T133" s="194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5" t="s">
        <v>151</v>
      </c>
      <c r="AT133" s="195" t="s">
        <v>124</v>
      </c>
      <c r="AU133" s="195" t="s">
        <v>85</v>
      </c>
      <c r="AY133" s="14" t="s">
        <v>121</v>
      </c>
      <c r="BE133" s="196">
        <f t="shared" si="4"/>
        <v>0</v>
      </c>
      <c r="BF133" s="196">
        <f t="shared" si="5"/>
        <v>0</v>
      </c>
      <c r="BG133" s="196">
        <f t="shared" si="6"/>
        <v>0</v>
      </c>
      <c r="BH133" s="196">
        <f t="shared" si="7"/>
        <v>0</v>
      </c>
      <c r="BI133" s="196">
        <f t="shared" si="8"/>
        <v>0</v>
      </c>
      <c r="BJ133" s="14" t="s">
        <v>83</v>
      </c>
      <c r="BK133" s="196">
        <f t="shared" si="9"/>
        <v>0</v>
      </c>
      <c r="BL133" s="14" t="s">
        <v>151</v>
      </c>
      <c r="BM133" s="195" t="s">
        <v>615</v>
      </c>
    </row>
    <row r="134" spans="1:65" s="2" customFormat="1" ht="21.75" customHeight="1">
      <c r="A134" s="31"/>
      <c r="B134" s="32"/>
      <c r="C134" s="197" t="s">
        <v>173</v>
      </c>
      <c r="D134" s="197" t="s">
        <v>132</v>
      </c>
      <c r="E134" s="198" t="s">
        <v>214</v>
      </c>
      <c r="F134" s="199" t="s">
        <v>215</v>
      </c>
      <c r="G134" s="200" t="s">
        <v>142</v>
      </c>
      <c r="H134" s="201">
        <v>4</v>
      </c>
      <c r="I134" s="202"/>
      <c r="J134" s="203">
        <f t="shared" si="0"/>
        <v>0</v>
      </c>
      <c r="K134" s="199" t="s">
        <v>128</v>
      </c>
      <c r="L134" s="36"/>
      <c r="M134" s="204" t="s">
        <v>1</v>
      </c>
      <c r="N134" s="205" t="s">
        <v>40</v>
      </c>
      <c r="O134" s="68"/>
      <c r="P134" s="193">
        <f t="shared" si="1"/>
        <v>0</v>
      </c>
      <c r="Q134" s="193">
        <v>0</v>
      </c>
      <c r="R134" s="193">
        <f t="shared" si="2"/>
        <v>0</v>
      </c>
      <c r="S134" s="193">
        <v>0</v>
      </c>
      <c r="T134" s="194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5" t="s">
        <v>135</v>
      </c>
      <c r="AT134" s="195" t="s">
        <v>132</v>
      </c>
      <c r="AU134" s="195" t="s">
        <v>85</v>
      </c>
      <c r="AY134" s="14" t="s">
        <v>121</v>
      </c>
      <c r="BE134" s="196">
        <f t="shared" si="4"/>
        <v>0</v>
      </c>
      <c r="BF134" s="196">
        <f t="shared" si="5"/>
        <v>0</v>
      </c>
      <c r="BG134" s="196">
        <f t="shared" si="6"/>
        <v>0</v>
      </c>
      <c r="BH134" s="196">
        <f t="shared" si="7"/>
        <v>0</v>
      </c>
      <c r="BI134" s="196">
        <f t="shared" si="8"/>
        <v>0</v>
      </c>
      <c r="BJ134" s="14" t="s">
        <v>83</v>
      </c>
      <c r="BK134" s="196">
        <f t="shared" si="9"/>
        <v>0</v>
      </c>
      <c r="BL134" s="14" t="s">
        <v>135</v>
      </c>
      <c r="BM134" s="195" t="s">
        <v>616</v>
      </c>
    </row>
    <row r="135" spans="1:65" s="2" customFormat="1" ht="24.2" customHeight="1">
      <c r="A135" s="31"/>
      <c r="B135" s="32"/>
      <c r="C135" s="183" t="s">
        <v>179</v>
      </c>
      <c r="D135" s="183" t="s">
        <v>124</v>
      </c>
      <c r="E135" s="184" t="s">
        <v>222</v>
      </c>
      <c r="F135" s="185" t="s">
        <v>223</v>
      </c>
      <c r="G135" s="186" t="s">
        <v>142</v>
      </c>
      <c r="H135" s="187">
        <v>4</v>
      </c>
      <c r="I135" s="188"/>
      <c r="J135" s="189">
        <f t="shared" si="0"/>
        <v>0</v>
      </c>
      <c r="K135" s="185" t="s">
        <v>128</v>
      </c>
      <c r="L135" s="190"/>
      <c r="M135" s="191" t="s">
        <v>1</v>
      </c>
      <c r="N135" s="192" t="s">
        <v>40</v>
      </c>
      <c r="O135" s="68"/>
      <c r="P135" s="193">
        <f t="shared" si="1"/>
        <v>0</v>
      </c>
      <c r="Q135" s="193">
        <v>0</v>
      </c>
      <c r="R135" s="193">
        <f t="shared" si="2"/>
        <v>0</v>
      </c>
      <c r="S135" s="193">
        <v>0</v>
      </c>
      <c r="T135" s="194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5" t="s">
        <v>151</v>
      </c>
      <c r="AT135" s="195" t="s">
        <v>124</v>
      </c>
      <c r="AU135" s="195" t="s">
        <v>85</v>
      </c>
      <c r="AY135" s="14" t="s">
        <v>121</v>
      </c>
      <c r="BE135" s="196">
        <f t="shared" si="4"/>
        <v>0</v>
      </c>
      <c r="BF135" s="196">
        <f t="shared" si="5"/>
        <v>0</v>
      </c>
      <c r="BG135" s="196">
        <f t="shared" si="6"/>
        <v>0</v>
      </c>
      <c r="BH135" s="196">
        <f t="shared" si="7"/>
        <v>0</v>
      </c>
      <c r="BI135" s="196">
        <f t="shared" si="8"/>
        <v>0</v>
      </c>
      <c r="BJ135" s="14" t="s">
        <v>83</v>
      </c>
      <c r="BK135" s="196">
        <f t="shared" si="9"/>
        <v>0</v>
      </c>
      <c r="BL135" s="14" t="s">
        <v>151</v>
      </c>
      <c r="BM135" s="195" t="s">
        <v>617</v>
      </c>
    </row>
    <row r="136" spans="1:65" s="2" customFormat="1" ht="21.75" customHeight="1">
      <c r="A136" s="31"/>
      <c r="B136" s="32"/>
      <c r="C136" s="197" t="s">
        <v>181</v>
      </c>
      <c r="D136" s="197" t="s">
        <v>132</v>
      </c>
      <c r="E136" s="198" t="s">
        <v>618</v>
      </c>
      <c r="F136" s="199" t="s">
        <v>619</v>
      </c>
      <c r="G136" s="200" t="s">
        <v>142</v>
      </c>
      <c r="H136" s="201">
        <v>10</v>
      </c>
      <c r="I136" s="202"/>
      <c r="J136" s="203">
        <f t="shared" si="0"/>
        <v>0</v>
      </c>
      <c r="K136" s="199" t="s">
        <v>128</v>
      </c>
      <c r="L136" s="36"/>
      <c r="M136" s="204" t="s">
        <v>1</v>
      </c>
      <c r="N136" s="205" t="s">
        <v>40</v>
      </c>
      <c r="O136" s="68"/>
      <c r="P136" s="193">
        <f t="shared" si="1"/>
        <v>0</v>
      </c>
      <c r="Q136" s="193">
        <v>0</v>
      </c>
      <c r="R136" s="193">
        <f t="shared" si="2"/>
        <v>0</v>
      </c>
      <c r="S136" s="193">
        <v>0</v>
      </c>
      <c r="T136" s="194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5" t="s">
        <v>135</v>
      </c>
      <c r="AT136" s="195" t="s">
        <v>132</v>
      </c>
      <c r="AU136" s="195" t="s">
        <v>85</v>
      </c>
      <c r="AY136" s="14" t="s">
        <v>121</v>
      </c>
      <c r="BE136" s="196">
        <f t="shared" si="4"/>
        <v>0</v>
      </c>
      <c r="BF136" s="196">
        <f t="shared" si="5"/>
        <v>0</v>
      </c>
      <c r="BG136" s="196">
        <f t="shared" si="6"/>
        <v>0</v>
      </c>
      <c r="BH136" s="196">
        <f t="shared" si="7"/>
        <v>0</v>
      </c>
      <c r="BI136" s="196">
        <f t="shared" si="8"/>
        <v>0</v>
      </c>
      <c r="BJ136" s="14" t="s">
        <v>83</v>
      </c>
      <c r="BK136" s="196">
        <f t="shared" si="9"/>
        <v>0</v>
      </c>
      <c r="BL136" s="14" t="s">
        <v>135</v>
      </c>
      <c r="BM136" s="195" t="s">
        <v>620</v>
      </c>
    </row>
    <row r="137" spans="1:65" s="2" customFormat="1" ht="21.75" customHeight="1">
      <c r="A137" s="31"/>
      <c r="B137" s="32"/>
      <c r="C137" s="197" t="s">
        <v>183</v>
      </c>
      <c r="D137" s="197" t="s">
        <v>132</v>
      </c>
      <c r="E137" s="198" t="s">
        <v>621</v>
      </c>
      <c r="F137" s="199" t="s">
        <v>622</v>
      </c>
      <c r="G137" s="200" t="s">
        <v>142</v>
      </c>
      <c r="H137" s="201">
        <v>4</v>
      </c>
      <c r="I137" s="202"/>
      <c r="J137" s="203">
        <f t="shared" si="0"/>
        <v>0</v>
      </c>
      <c r="K137" s="199" t="s">
        <v>128</v>
      </c>
      <c r="L137" s="36"/>
      <c r="M137" s="204" t="s">
        <v>1</v>
      </c>
      <c r="N137" s="205" t="s">
        <v>40</v>
      </c>
      <c r="O137" s="68"/>
      <c r="P137" s="193">
        <f t="shared" si="1"/>
        <v>0</v>
      </c>
      <c r="Q137" s="193">
        <v>0</v>
      </c>
      <c r="R137" s="193">
        <f t="shared" si="2"/>
        <v>0</v>
      </c>
      <c r="S137" s="193">
        <v>0</v>
      </c>
      <c r="T137" s="194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5" t="s">
        <v>135</v>
      </c>
      <c r="AT137" s="195" t="s">
        <v>132</v>
      </c>
      <c r="AU137" s="195" t="s">
        <v>85</v>
      </c>
      <c r="AY137" s="14" t="s">
        <v>121</v>
      </c>
      <c r="BE137" s="196">
        <f t="shared" si="4"/>
        <v>0</v>
      </c>
      <c r="BF137" s="196">
        <f t="shared" si="5"/>
        <v>0</v>
      </c>
      <c r="BG137" s="196">
        <f t="shared" si="6"/>
        <v>0</v>
      </c>
      <c r="BH137" s="196">
        <f t="shared" si="7"/>
        <v>0</v>
      </c>
      <c r="BI137" s="196">
        <f t="shared" si="8"/>
        <v>0</v>
      </c>
      <c r="BJ137" s="14" t="s">
        <v>83</v>
      </c>
      <c r="BK137" s="196">
        <f t="shared" si="9"/>
        <v>0</v>
      </c>
      <c r="BL137" s="14" t="s">
        <v>135</v>
      </c>
      <c r="BM137" s="195" t="s">
        <v>623</v>
      </c>
    </row>
    <row r="138" spans="1:65" s="2" customFormat="1" ht="24.2" customHeight="1">
      <c r="A138" s="31"/>
      <c r="B138" s="32"/>
      <c r="C138" s="183" t="s">
        <v>8</v>
      </c>
      <c r="D138" s="183" t="s">
        <v>124</v>
      </c>
      <c r="E138" s="184" t="s">
        <v>624</v>
      </c>
      <c r="F138" s="185" t="s">
        <v>625</v>
      </c>
      <c r="G138" s="186" t="s">
        <v>142</v>
      </c>
      <c r="H138" s="187">
        <v>4</v>
      </c>
      <c r="I138" s="188"/>
      <c r="J138" s="189">
        <f t="shared" si="0"/>
        <v>0</v>
      </c>
      <c r="K138" s="185" t="s">
        <v>128</v>
      </c>
      <c r="L138" s="190"/>
      <c r="M138" s="191" t="s">
        <v>1</v>
      </c>
      <c r="N138" s="192" t="s">
        <v>40</v>
      </c>
      <c r="O138" s="68"/>
      <c r="P138" s="193">
        <f t="shared" si="1"/>
        <v>0</v>
      </c>
      <c r="Q138" s="193">
        <v>0</v>
      </c>
      <c r="R138" s="193">
        <f t="shared" si="2"/>
        <v>0</v>
      </c>
      <c r="S138" s="193">
        <v>0</v>
      </c>
      <c r="T138" s="194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5" t="s">
        <v>151</v>
      </c>
      <c r="AT138" s="195" t="s">
        <v>124</v>
      </c>
      <c r="AU138" s="195" t="s">
        <v>85</v>
      </c>
      <c r="AY138" s="14" t="s">
        <v>121</v>
      </c>
      <c r="BE138" s="196">
        <f t="shared" si="4"/>
        <v>0</v>
      </c>
      <c r="BF138" s="196">
        <f t="shared" si="5"/>
        <v>0</v>
      </c>
      <c r="BG138" s="196">
        <f t="shared" si="6"/>
        <v>0</v>
      </c>
      <c r="BH138" s="196">
        <f t="shared" si="7"/>
        <v>0</v>
      </c>
      <c r="BI138" s="196">
        <f t="shared" si="8"/>
        <v>0</v>
      </c>
      <c r="BJ138" s="14" t="s">
        <v>83</v>
      </c>
      <c r="BK138" s="196">
        <f t="shared" si="9"/>
        <v>0</v>
      </c>
      <c r="BL138" s="14" t="s">
        <v>151</v>
      </c>
      <c r="BM138" s="195" t="s">
        <v>626</v>
      </c>
    </row>
    <row r="139" spans="1:65" s="2" customFormat="1" ht="16.5" customHeight="1">
      <c r="A139" s="31"/>
      <c r="B139" s="32"/>
      <c r="C139" s="197" t="s">
        <v>190</v>
      </c>
      <c r="D139" s="197" t="s">
        <v>132</v>
      </c>
      <c r="E139" s="198" t="s">
        <v>294</v>
      </c>
      <c r="F139" s="199" t="s">
        <v>295</v>
      </c>
      <c r="G139" s="200" t="s">
        <v>142</v>
      </c>
      <c r="H139" s="201">
        <v>4</v>
      </c>
      <c r="I139" s="202"/>
      <c r="J139" s="203">
        <f t="shared" si="0"/>
        <v>0</v>
      </c>
      <c r="K139" s="199" t="s">
        <v>128</v>
      </c>
      <c r="L139" s="36"/>
      <c r="M139" s="204" t="s">
        <v>1</v>
      </c>
      <c r="N139" s="205" t="s">
        <v>40</v>
      </c>
      <c r="O139" s="68"/>
      <c r="P139" s="193">
        <f t="shared" si="1"/>
        <v>0</v>
      </c>
      <c r="Q139" s="193">
        <v>0</v>
      </c>
      <c r="R139" s="193">
        <f t="shared" si="2"/>
        <v>0</v>
      </c>
      <c r="S139" s="193">
        <v>0</v>
      </c>
      <c r="T139" s="194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5" t="s">
        <v>135</v>
      </c>
      <c r="AT139" s="195" t="s">
        <v>132</v>
      </c>
      <c r="AU139" s="195" t="s">
        <v>85</v>
      </c>
      <c r="AY139" s="14" t="s">
        <v>121</v>
      </c>
      <c r="BE139" s="196">
        <f t="shared" si="4"/>
        <v>0</v>
      </c>
      <c r="BF139" s="196">
        <f t="shared" si="5"/>
        <v>0</v>
      </c>
      <c r="BG139" s="196">
        <f t="shared" si="6"/>
        <v>0</v>
      </c>
      <c r="BH139" s="196">
        <f t="shared" si="7"/>
        <v>0</v>
      </c>
      <c r="BI139" s="196">
        <f t="shared" si="8"/>
        <v>0</v>
      </c>
      <c r="BJ139" s="14" t="s">
        <v>83</v>
      </c>
      <c r="BK139" s="196">
        <f t="shared" si="9"/>
        <v>0</v>
      </c>
      <c r="BL139" s="14" t="s">
        <v>135</v>
      </c>
      <c r="BM139" s="195" t="s">
        <v>627</v>
      </c>
    </row>
    <row r="140" spans="1:65" s="2" customFormat="1" ht="24.2" customHeight="1">
      <c r="A140" s="31"/>
      <c r="B140" s="32"/>
      <c r="C140" s="183" t="s">
        <v>194</v>
      </c>
      <c r="D140" s="183" t="s">
        <v>124</v>
      </c>
      <c r="E140" s="184" t="s">
        <v>298</v>
      </c>
      <c r="F140" s="185" t="s">
        <v>299</v>
      </c>
      <c r="G140" s="186" t="s">
        <v>142</v>
      </c>
      <c r="H140" s="187">
        <v>4</v>
      </c>
      <c r="I140" s="188"/>
      <c r="J140" s="189">
        <f t="shared" si="0"/>
        <v>0</v>
      </c>
      <c r="K140" s="185" t="s">
        <v>128</v>
      </c>
      <c r="L140" s="190"/>
      <c r="M140" s="191" t="s">
        <v>1</v>
      </c>
      <c r="N140" s="192" t="s">
        <v>40</v>
      </c>
      <c r="O140" s="68"/>
      <c r="P140" s="193">
        <f t="shared" si="1"/>
        <v>0</v>
      </c>
      <c r="Q140" s="193">
        <v>0</v>
      </c>
      <c r="R140" s="193">
        <f t="shared" si="2"/>
        <v>0</v>
      </c>
      <c r="S140" s="193">
        <v>0</v>
      </c>
      <c r="T140" s="194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5" t="s">
        <v>151</v>
      </c>
      <c r="AT140" s="195" t="s">
        <v>124</v>
      </c>
      <c r="AU140" s="195" t="s">
        <v>85</v>
      </c>
      <c r="AY140" s="14" t="s">
        <v>121</v>
      </c>
      <c r="BE140" s="196">
        <f t="shared" si="4"/>
        <v>0</v>
      </c>
      <c r="BF140" s="196">
        <f t="shared" si="5"/>
        <v>0</v>
      </c>
      <c r="BG140" s="196">
        <f t="shared" si="6"/>
        <v>0</v>
      </c>
      <c r="BH140" s="196">
        <f t="shared" si="7"/>
        <v>0</v>
      </c>
      <c r="BI140" s="196">
        <f t="shared" si="8"/>
        <v>0</v>
      </c>
      <c r="BJ140" s="14" t="s">
        <v>83</v>
      </c>
      <c r="BK140" s="196">
        <f t="shared" si="9"/>
        <v>0</v>
      </c>
      <c r="BL140" s="14" t="s">
        <v>151</v>
      </c>
      <c r="BM140" s="195" t="s">
        <v>628</v>
      </c>
    </row>
    <row r="141" spans="1:65" s="2" customFormat="1" ht="16.5" customHeight="1">
      <c r="A141" s="31"/>
      <c r="B141" s="32"/>
      <c r="C141" s="197" t="s">
        <v>198</v>
      </c>
      <c r="D141" s="197" t="s">
        <v>132</v>
      </c>
      <c r="E141" s="198" t="s">
        <v>318</v>
      </c>
      <c r="F141" s="199" t="s">
        <v>319</v>
      </c>
      <c r="G141" s="200" t="s">
        <v>150</v>
      </c>
      <c r="H141" s="201">
        <v>3504</v>
      </c>
      <c r="I141" s="202"/>
      <c r="J141" s="203">
        <f t="shared" si="0"/>
        <v>0</v>
      </c>
      <c r="K141" s="199" t="s">
        <v>128</v>
      </c>
      <c r="L141" s="36"/>
      <c r="M141" s="204" t="s">
        <v>1</v>
      </c>
      <c r="N141" s="205" t="s">
        <v>40</v>
      </c>
      <c r="O141" s="68"/>
      <c r="P141" s="193">
        <f t="shared" si="1"/>
        <v>0</v>
      </c>
      <c r="Q141" s="193">
        <v>0</v>
      </c>
      <c r="R141" s="193">
        <f t="shared" si="2"/>
        <v>0</v>
      </c>
      <c r="S141" s="193">
        <v>0</v>
      </c>
      <c r="T141" s="194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5" t="s">
        <v>135</v>
      </c>
      <c r="AT141" s="195" t="s">
        <v>132</v>
      </c>
      <c r="AU141" s="195" t="s">
        <v>85</v>
      </c>
      <c r="AY141" s="14" t="s">
        <v>121</v>
      </c>
      <c r="BE141" s="196">
        <f t="shared" si="4"/>
        <v>0</v>
      </c>
      <c r="BF141" s="196">
        <f t="shared" si="5"/>
        <v>0</v>
      </c>
      <c r="BG141" s="196">
        <f t="shared" si="6"/>
        <v>0</v>
      </c>
      <c r="BH141" s="196">
        <f t="shared" si="7"/>
        <v>0</v>
      </c>
      <c r="BI141" s="196">
        <f t="shared" si="8"/>
        <v>0</v>
      </c>
      <c r="BJ141" s="14" t="s">
        <v>83</v>
      </c>
      <c r="BK141" s="196">
        <f t="shared" si="9"/>
        <v>0</v>
      </c>
      <c r="BL141" s="14" t="s">
        <v>135</v>
      </c>
      <c r="BM141" s="195" t="s">
        <v>629</v>
      </c>
    </row>
    <row r="142" spans="1:65" s="2" customFormat="1" ht="33" customHeight="1">
      <c r="A142" s="31"/>
      <c r="B142" s="32"/>
      <c r="C142" s="197" t="s">
        <v>202</v>
      </c>
      <c r="D142" s="197" t="s">
        <v>132</v>
      </c>
      <c r="E142" s="198" t="s">
        <v>630</v>
      </c>
      <c r="F142" s="199" t="s">
        <v>631</v>
      </c>
      <c r="G142" s="200" t="s">
        <v>142</v>
      </c>
      <c r="H142" s="201">
        <v>2</v>
      </c>
      <c r="I142" s="202"/>
      <c r="J142" s="203">
        <f t="shared" si="0"/>
        <v>0</v>
      </c>
      <c r="K142" s="199" t="s">
        <v>128</v>
      </c>
      <c r="L142" s="36"/>
      <c r="M142" s="204" t="s">
        <v>1</v>
      </c>
      <c r="N142" s="205" t="s">
        <v>40</v>
      </c>
      <c r="O142" s="68"/>
      <c r="P142" s="193">
        <f t="shared" si="1"/>
        <v>0</v>
      </c>
      <c r="Q142" s="193">
        <v>0</v>
      </c>
      <c r="R142" s="193">
        <f t="shared" si="2"/>
        <v>0</v>
      </c>
      <c r="S142" s="193">
        <v>0</v>
      </c>
      <c r="T142" s="194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5" t="s">
        <v>135</v>
      </c>
      <c r="AT142" s="195" t="s">
        <v>132</v>
      </c>
      <c r="AU142" s="195" t="s">
        <v>85</v>
      </c>
      <c r="AY142" s="14" t="s">
        <v>121</v>
      </c>
      <c r="BE142" s="196">
        <f t="shared" si="4"/>
        <v>0</v>
      </c>
      <c r="BF142" s="196">
        <f t="shared" si="5"/>
        <v>0</v>
      </c>
      <c r="BG142" s="196">
        <f t="shared" si="6"/>
        <v>0</v>
      </c>
      <c r="BH142" s="196">
        <f t="shared" si="7"/>
        <v>0</v>
      </c>
      <c r="BI142" s="196">
        <f t="shared" si="8"/>
        <v>0</v>
      </c>
      <c r="BJ142" s="14" t="s">
        <v>83</v>
      </c>
      <c r="BK142" s="196">
        <f t="shared" si="9"/>
        <v>0</v>
      </c>
      <c r="BL142" s="14" t="s">
        <v>135</v>
      </c>
      <c r="BM142" s="195" t="s">
        <v>632</v>
      </c>
    </row>
    <row r="143" spans="1:65" s="2" customFormat="1" ht="24.2" customHeight="1">
      <c r="A143" s="31"/>
      <c r="B143" s="32"/>
      <c r="C143" s="183" t="s">
        <v>206</v>
      </c>
      <c r="D143" s="183" t="s">
        <v>124</v>
      </c>
      <c r="E143" s="184" t="s">
        <v>633</v>
      </c>
      <c r="F143" s="185" t="s">
        <v>634</v>
      </c>
      <c r="G143" s="186" t="s">
        <v>142</v>
      </c>
      <c r="H143" s="187">
        <v>2</v>
      </c>
      <c r="I143" s="188"/>
      <c r="J143" s="189">
        <f t="shared" si="0"/>
        <v>0</v>
      </c>
      <c r="K143" s="185" t="s">
        <v>128</v>
      </c>
      <c r="L143" s="190"/>
      <c r="M143" s="191" t="s">
        <v>1</v>
      </c>
      <c r="N143" s="192" t="s">
        <v>40</v>
      </c>
      <c r="O143" s="68"/>
      <c r="P143" s="193">
        <f t="shared" si="1"/>
        <v>0</v>
      </c>
      <c r="Q143" s="193">
        <v>0</v>
      </c>
      <c r="R143" s="193">
        <f t="shared" si="2"/>
        <v>0</v>
      </c>
      <c r="S143" s="193">
        <v>0</v>
      </c>
      <c r="T143" s="194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5" t="s">
        <v>151</v>
      </c>
      <c r="AT143" s="195" t="s">
        <v>124</v>
      </c>
      <c r="AU143" s="195" t="s">
        <v>85</v>
      </c>
      <c r="AY143" s="14" t="s">
        <v>121</v>
      </c>
      <c r="BE143" s="196">
        <f t="shared" si="4"/>
        <v>0</v>
      </c>
      <c r="BF143" s="196">
        <f t="shared" si="5"/>
        <v>0</v>
      </c>
      <c r="BG143" s="196">
        <f t="shared" si="6"/>
        <v>0</v>
      </c>
      <c r="BH143" s="196">
        <f t="shared" si="7"/>
        <v>0</v>
      </c>
      <c r="BI143" s="196">
        <f t="shared" si="8"/>
        <v>0</v>
      </c>
      <c r="BJ143" s="14" t="s">
        <v>83</v>
      </c>
      <c r="BK143" s="196">
        <f t="shared" si="9"/>
        <v>0</v>
      </c>
      <c r="BL143" s="14" t="s">
        <v>151</v>
      </c>
      <c r="BM143" s="195" t="s">
        <v>635</v>
      </c>
    </row>
    <row r="144" spans="1:65" s="2" customFormat="1" ht="33" customHeight="1">
      <c r="A144" s="31"/>
      <c r="B144" s="32"/>
      <c r="C144" s="197" t="s">
        <v>7</v>
      </c>
      <c r="D144" s="197" t="s">
        <v>132</v>
      </c>
      <c r="E144" s="198" t="s">
        <v>636</v>
      </c>
      <c r="F144" s="199" t="s">
        <v>637</v>
      </c>
      <c r="G144" s="200" t="s">
        <v>142</v>
      </c>
      <c r="H144" s="201">
        <v>3</v>
      </c>
      <c r="I144" s="202"/>
      <c r="J144" s="203">
        <f t="shared" si="0"/>
        <v>0</v>
      </c>
      <c r="K144" s="199" t="s">
        <v>128</v>
      </c>
      <c r="L144" s="36"/>
      <c r="M144" s="204" t="s">
        <v>1</v>
      </c>
      <c r="N144" s="205" t="s">
        <v>40</v>
      </c>
      <c r="O144" s="68"/>
      <c r="P144" s="193">
        <f t="shared" si="1"/>
        <v>0</v>
      </c>
      <c r="Q144" s="193">
        <v>0</v>
      </c>
      <c r="R144" s="193">
        <f t="shared" si="2"/>
        <v>0</v>
      </c>
      <c r="S144" s="193">
        <v>0</v>
      </c>
      <c r="T144" s="194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5" t="s">
        <v>135</v>
      </c>
      <c r="AT144" s="195" t="s">
        <v>132</v>
      </c>
      <c r="AU144" s="195" t="s">
        <v>85</v>
      </c>
      <c r="AY144" s="14" t="s">
        <v>121</v>
      </c>
      <c r="BE144" s="196">
        <f t="shared" si="4"/>
        <v>0</v>
      </c>
      <c r="BF144" s="196">
        <f t="shared" si="5"/>
        <v>0</v>
      </c>
      <c r="BG144" s="196">
        <f t="shared" si="6"/>
        <v>0</v>
      </c>
      <c r="BH144" s="196">
        <f t="shared" si="7"/>
        <v>0</v>
      </c>
      <c r="BI144" s="196">
        <f t="shared" si="8"/>
        <v>0</v>
      </c>
      <c r="BJ144" s="14" t="s">
        <v>83</v>
      </c>
      <c r="BK144" s="196">
        <f t="shared" si="9"/>
        <v>0</v>
      </c>
      <c r="BL144" s="14" t="s">
        <v>135</v>
      </c>
      <c r="BM144" s="195" t="s">
        <v>638</v>
      </c>
    </row>
    <row r="145" spans="1:65" s="2" customFormat="1" ht="24.2" customHeight="1">
      <c r="A145" s="31"/>
      <c r="B145" s="32"/>
      <c r="C145" s="183" t="s">
        <v>213</v>
      </c>
      <c r="D145" s="183" t="s">
        <v>124</v>
      </c>
      <c r="E145" s="184" t="s">
        <v>639</v>
      </c>
      <c r="F145" s="185" t="s">
        <v>640</v>
      </c>
      <c r="G145" s="186" t="s">
        <v>142</v>
      </c>
      <c r="H145" s="187">
        <v>3</v>
      </c>
      <c r="I145" s="188"/>
      <c r="J145" s="189">
        <f t="shared" si="0"/>
        <v>0</v>
      </c>
      <c r="K145" s="185" t="s">
        <v>128</v>
      </c>
      <c r="L145" s="190"/>
      <c r="M145" s="191" t="s">
        <v>1</v>
      </c>
      <c r="N145" s="192" t="s">
        <v>40</v>
      </c>
      <c r="O145" s="68"/>
      <c r="P145" s="193">
        <f t="shared" si="1"/>
        <v>0</v>
      </c>
      <c r="Q145" s="193">
        <v>0</v>
      </c>
      <c r="R145" s="193">
        <f t="shared" si="2"/>
        <v>0</v>
      </c>
      <c r="S145" s="193">
        <v>0</v>
      </c>
      <c r="T145" s="194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5" t="s">
        <v>151</v>
      </c>
      <c r="AT145" s="195" t="s">
        <v>124</v>
      </c>
      <c r="AU145" s="195" t="s">
        <v>85</v>
      </c>
      <c r="AY145" s="14" t="s">
        <v>121</v>
      </c>
      <c r="BE145" s="196">
        <f t="shared" si="4"/>
        <v>0</v>
      </c>
      <c r="BF145" s="196">
        <f t="shared" si="5"/>
        <v>0</v>
      </c>
      <c r="BG145" s="196">
        <f t="shared" si="6"/>
        <v>0</v>
      </c>
      <c r="BH145" s="196">
        <f t="shared" si="7"/>
        <v>0</v>
      </c>
      <c r="BI145" s="196">
        <f t="shared" si="8"/>
        <v>0</v>
      </c>
      <c r="BJ145" s="14" t="s">
        <v>83</v>
      </c>
      <c r="BK145" s="196">
        <f t="shared" si="9"/>
        <v>0</v>
      </c>
      <c r="BL145" s="14" t="s">
        <v>151</v>
      </c>
      <c r="BM145" s="195" t="s">
        <v>641</v>
      </c>
    </row>
    <row r="146" spans="1:65" s="2" customFormat="1" ht="24.2" customHeight="1">
      <c r="A146" s="31"/>
      <c r="B146" s="32"/>
      <c r="C146" s="197" t="s">
        <v>217</v>
      </c>
      <c r="D146" s="197" t="s">
        <v>132</v>
      </c>
      <c r="E146" s="198" t="s">
        <v>642</v>
      </c>
      <c r="F146" s="199" t="s">
        <v>643</v>
      </c>
      <c r="G146" s="200" t="s">
        <v>142</v>
      </c>
      <c r="H146" s="201">
        <v>26</v>
      </c>
      <c r="I146" s="202"/>
      <c r="J146" s="203">
        <f t="shared" si="0"/>
        <v>0</v>
      </c>
      <c r="K146" s="199" t="s">
        <v>128</v>
      </c>
      <c r="L146" s="36"/>
      <c r="M146" s="204" t="s">
        <v>1</v>
      </c>
      <c r="N146" s="205" t="s">
        <v>40</v>
      </c>
      <c r="O146" s="68"/>
      <c r="P146" s="193">
        <f t="shared" si="1"/>
        <v>0</v>
      </c>
      <c r="Q146" s="193">
        <v>0</v>
      </c>
      <c r="R146" s="193">
        <f t="shared" si="2"/>
        <v>0</v>
      </c>
      <c r="S146" s="193">
        <v>0</v>
      </c>
      <c r="T146" s="194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5" t="s">
        <v>135</v>
      </c>
      <c r="AT146" s="195" t="s">
        <v>132</v>
      </c>
      <c r="AU146" s="195" t="s">
        <v>85</v>
      </c>
      <c r="AY146" s="14" t="s">
        <v>121</v>
      </c>
      <c r="BE146" s="196">
        <f t="shared" si="4"/>
        <v>0</v>
      </c>
      <c r="BF146" s="196">
        <f t="shared" si="5"/>
        <v>0</v>
      </c>
      <c r="BG146" s="196">
        <f t="shared" si="6"/>
        <v>0</v>
      </c>
      <c r="BH146" s="196">
        <f t="shared" si="7"/>
        <v>0</v>
      </c>
      <c r="BI146" s="196">
        <f t="shared" si="8"/>
        <v>0</v>
      </c>
      <c r="BJ146" s="14" t="s">
        <v>83</v>
      </c>
      <c r="BK146" s="196">
        <f t="shared" si="9"/>
        <v>0</v>
      </c>
      <c r="BL146" s="14" t="s">
        <v>135</v>
      </c>
      <c r="BM146" s="195" t="s">
        <v>644</v>
      </c>
    </row>
    <row r="147" spans="1:65" s="2" customFormat="1" ht="24.2" customHeight="1">
      <c r="A147" s="31"/>
      <c r="B147" s="32"/>
      <c r="C147" s="183" t="s">
        <v>221</v>
      </c>
      <c r="D147" s="183" t="s">
        <v>124</v>
      </c>
      <c r="E147" s="184" t="s">
        <v>645</v>
      </c>
      <c r="F147" s="185" t="s">
        <v>646</v>
      </c>
      <c r="G147" s="186" t="s">
        <v>142</v>
      </c>
      <c r="H147" s="187">
        <v>26</v>
      </c>
      <c r="I147" s="188"/>
      <c r="J147" s="189">
        <f t="shared" si="0"/>
        <v>0</v>
      </c>
      <c r="K147" s="185" t="s">
        <v>128</v>
      </c>
      <c r="L147" s="190"/>
      <c r="M147" s="191" t="s">
        <v>1</v>
      </c>
      <c r="N147" s="192" t="s">
        <v>40</v>
      </c>
      <c r="O147" s="68"/>
      <c r="P147" s="193">
        <f t="shared" si="1"/>
        <v>0</v>
      </c>
      <c r="Q147" s="193">
        <v>0</v>
      </c>
      <c r="R147" s="193">
        <f t="shared" si="2"/>
        <v>0</v>
      </c>
      <c r="S147" s="193">
        <v>0</v>
      </c>
      <c r="T147" s="194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5" t="s">
        <v>151</v>
      </c>
      <c r="AT147" s="195" t="s">
        <v>124</v>
      </c>
      <c r="AU147" s="195" t="s">
        <v>85</v>
      </c>
      <c r="AY147" s="14" t="s">
        <v>121</v>
      </c>
      <c r="BE147" s="196">
        <f t="shared" si="4"/>
        <v>0</v>
      </c>
      <c r="BF147" s="196">
        <f t="shared" si="5"/>
        <v>0</v>
      </c>
      <c r="BG147" s="196">
        <f t="shared" si="6"/>
        <v>0</v>
      </c>
      <c r="BH147" s="196">
        <f t="shared" si="7"/>
        <v>0</v>
      </c>
      <c r="BI147" s="196">
        <f t="shared" si="8"/>
        <v>0</v>
      </c>
      <c r="BJ147" s="14" t="s">
        <v>83</v>
      </c>
      <c r="BK147" s="196">
        <f t="shared" si="9"/>
        <v>0</v>
      </c>
      <c r="BL147" s="14" t="s">
        <v>151</v>
      </c>
      <c r="BM147" s="195" t="s">
        <v>647</v>
      </c>
    </row>
    <row r="148" spans="1:65" s="2" customFormat="1" ht="24.2" customHeight="1">
      <c r="A148" s="31"/>
      <c r="B148" s="32"/>
      <c r="C148" s="183" t="s">
        <v>225</v>
      </c>
      <c r="D148" s="183" t="s">
        <v>124</v>
      </c>
      <c r="E148" s="184" t="s">
        <v>362</v>
      </c>
      <c r="F148" s="185" t="s">
        <v>363</v>
      </c>
      <c r="G148" s="186" t="s">
        <v>142</v>
      </c>
      <c r="H148" s="187">
        <v>3</v>
      </c>
      <c r="I148" s="188"/>
      <c r="J148" s="189">
        <f t="shared" si="0"/>
        <v>0</v>
      </c>
      <c r="K148" s="185" t="s">
        <v>128</v>
      </c>
      <c r="L148" s="190"/>
      <c r="M148" s="191" t="s">
        <v>1</v>
      </c>
      <c r="N148" s="192" t="s">
        <v>40</v>
      </c>
      <c r="O148" s="68"/>
      <c r="P148" s="193">
        <f t="shared" si="1"/>
        <v>0</v>
      </c>
      <c r="Q148" s="193">
        <v>0</v>
      </c>
      <c r="R148" s="193">
        <f t="shared" si="2"/>
        <v>0</v>
      </c>
      <c r="S148" s="193">
        <v>0</v>
      </c>
      <c r="T148" s="194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5" t="s">
        <v>151</v>
      </c>
      <c r="AT148" s="195" t="s">
        <v>124</v>
      </c>
      <c r="AU148" s="195" t="s">
        <v>85</v>
      </c>
      <c r="AY148" s="14" t="s">
        <v>121</v>
      </c>
      <c r="BE148" s="196">
        <f t="shared" si="4"/>
        <v>0</v>
      </c>
      <c r="BF148" s="196">
        <f t="shared" si="5"/>
        <v>0</v>
      </c>
      <c r="BG148" s="196">
        <f t="shared" si="6"/>
        <v>0</v>
      </c>
      <c r="BH148" s="196">
        <f t="shared" si="7"/>
        <v>0</v>
      </c>
      <c r="BI148" s="196">
        <f t="shared" si="8"/>
        <v>0</v>
      </c>
      <c r="BJ148" s="14" t="s">
        <v>83</v>
      </c>
      <c r="BK148" s="196">
        <f t="shared" si="9"/>
        <v>0</v>
      </c>
      <c r="BL148" s="14" t="s">
        <v>151</v>
      </c>
      <c r="BM148" s="195" t="s">
        <v>648</v>
      </c>
    </row>
    <row r="149" spans="1:65" s="2" customFormat="1" ht="24.2" customHeight="1">
      <c r="A149" s="31"/>
      <c r="B149" s="32"/>
      <c r="C149" s="197" t="s">
        <v>229</v>
      </c>
      <c r="D149" s="197" t="s">
        <v>132</v>
      </c>
      <c r="E149" s="198" t="s">
        <v>354</v>
      </c>
      <c r="F149" s="199" t="s">
        <v>355</v>
      </c>
      <c r="G149" s="200" t="s">
        <v>142</v>
      </c>
      <c r="H149" s="201">
        <v>3</v>
      </c>
      <c r="I149" s="202"/>
      <c r="J149" s="203">
        <f t="shared" si="0"/>
        <v>0</v>
      </c>
      <c r="K149" s="199" t="s">
        <v>128</v>
      </c>
      <c r="L149" s="36"/>
      <c r="M149" s="204" t="s">
        <v>1</v>
      </c>
      <c r="N149" s="205" t="s">
        <v>40</v>
      </c>
      <c r="O149" s="68"/>
      <c r="P149" s="193">
        <f t="shared" si="1"/>
        <v>0</v>
      </c>
      <c r="Q149" s="193">
        <v>0</v>
      </c>
      <c r="R149" s="193">
        <f t="shared" si="2"/>
        <v>0</v>
      </c>
      <c r="S149" s="193">
        <v>0</v>
      </c>
      <c r="T149" s="194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5" t="s">
        <v>135</v>
      </c>
      <c r="AT149" s="195" t="s">
        <v>132</v>
      </c>
      <c r="AU149" s="195" t="s">
        <v>85</v>
      </c>
      <c r="AY149" s="14" t="s">
        <v>121</v>
      </c>
      <c r="BE149" s="196">
        <f t="shared" si="4"/>
        <v>0</v>
      </c>
      <c r="BF149" s="196">
        <f t="shared" si="5"/>
        <v>0</v>
      </c>
      <c r="BG149" s="196">
        <f t="shared" si="6"/>
        <v>0</v>
      </c>
      <c r="BH149" s="196">
        <f t="shared" si="7"/>
        <v>0</v>
      </c>
      <c r="BI149" s="196">
        <f t="shared" si="8"/>
        <v>0</v>
      </c>
      <c r="BJ149" s="14" t="s">
        <v>83</v>
      </c>
      <c r="BK149" s="196">
        <f t="shared" si="9"/>
        <v>0</v>
      </c>
      <c r="BL149" s="14" t="s">
        <v>135</v>
      </c>
      <c r="BM149" s="195" t="s">
        <v>649</v>
      </c>
    </row>
    <row r="150" spans="1:65" s="2" customFormat="1" ht="24.2" customHeight="1">
      <c r="A150" s="31"/>
      <c r="B150" s="32"/>
      <c r="C150" s="197" t="s">
        <v>233</v>
      </c>
      <c r="D150" s="197" t="s">
        <v>132</v>
      </c>
      <c r="E150" s="198" t="s">
        <v>650</v>
      </c>
      <c r="F150" s="199" t="s">
        <v>651</v>
      </c>
      <c r="G150" s="200" t="s">
        <v>142</v>
      </c>
      <c r="H150" s="201">
        <v>2</v>
      </c>
      <c r="I150" s="202"/>
      <c r="J150" s="203">
        <f t="shared" si="0"/>
        <v>0</v>
      </c>
      <c r="K150" s="199" t="s">
        <v>128</v>
      </c>
      <c r="L150" s="36"/>
      <c r="M150" s="204" t="s">
        <v>1</v>
      </c>
      <c r="N150" s="205" t="s">
        <v>40</v>
      </c>
      <c r="O150" s="68"/>
      <c r="P150" s="193">
        <f t="shared" si="1"/>
        <v>0</v>
      </c>
      <c r="Q150" s="193">
        <v>0</v>
      </c>
      <c r="R150" s="193">
        <f t="shared" si="2"/>
        <v>0</v>
      </c>
      <c r="S150" s="193">
        <v>0</v>
      </c>
      <c r="T150" s="194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5" t="s">
        <v>135</v>
      </c>
      <c r="AT150" s="195" t="s">
        <v>132</v>
      </c>
      <c r="AU150" s="195" t="s">
        <v>85</v>
      </c>
      <c r="AY150" s="14" t="s">
        <v>121</v>
      </c>
      <c r="BE150" s="196">
        <f t="shared" si="4"/>
        <v>0</v>
      </c>
      <c r="BF150" s="196">
        <f t="shared" si="5"/>
        <v>0</v>
      </c>
      <c r="BG150" s="196">
        <f t="shared" si="6"/>
        <v>0</v>
      </c>
      <c r="BH150" s="196">
        <f t="shared" si="7"/>
        <v>0</v>
      </c>
      <c r="BI150" s="196">
        <f t="shared" si="8"/>
        <v>0</v>
      </c>
      <c r="BJ150" s="14" t="s">
        <v>83</v>
      </c>
      <c r="BK150" s="196">
        <f t="shared" si="9"/>
        <v>0</v>
      </c>
      <c r="BL150" s="14" t="s">
        <v>135</v>
      </c>
      <c r="BM150" s="195" t="s">
        <v>652</v>
      </c>
    </row>
    <row r="151" spans="1:65" s="2" customFormat="1" ht="24.2" customHeight="1">
      <c r="A151" s="31"/>
      <c r="B151" s="32"/>
      <c r="C151" s="183" t="s">
        <v>237</v>
      </c>
      <c r="D151" s="183" t="s">
        <v>124</v>
      </c>
      <c r="E151" s="184" t="s">
        <v>370</v>
      </c>
      <c r="F151" s="185" t="s">
        <v>371</v>
      </c>
      <c r="G151" s="186" t="s">
        <v>142</v>
      </c>
      <c r="H151" s="187">
        <v>2</v>
      </c>
      <c r="I151" s="188"/>
      <c r="J151" s="189">
        <f t="shared" si="0"/>
        <v>0</v>
      </c>
      <c r="K151" s="185" t="s">
        <v>128</v>
      </c>
      <c r="L151" s="190"/>
      <c r="M151" s="191" t="s">
        <v>1</v>
      </c>
      <c r="N151" s="192" t="s">
        <v>40</v>
      </c>
      <c r="O151" s="68"/>
      <c r="P151" s="193">
        <f t="shared" si="1"/>
        <v>0</v>
      </c>
      <c r="Q151" s="193">
        <v>0</v>
      </c>
      <c r="R151" s="193">
        <f t="shared" si="2"/>
        <v>0</v>
      </c>
      <c r="S151" s="193">
        <v>0</v>
      </c>
      <c r="T151" s="194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5" t="s">
        <v>151</v>
      </c>
      <c r="AT151" s="195" t="s">
        <v>124</v>
      </c>
      <c r="AU151" s="195" t="s">
        <v>85</v>
      </c>
      <c r="AY151" s="14" t="s">
        <v>121</v>
      </c>
      <c r="BE151" s="196">
        <f t="shared" si="4"/>
        <v>0</v>
      </c>
      <c r="BF151" s="196">
        <f t="shared" si="5"/>
        <v>0</v>
      </c>
      <c r="BG151" s="196">
        <f t="shared" si="6"/>
        <v>0</v>
      </c>
      <c r="BH151" s="196">
        <f t="shared" si="7"/>
        <v>0</v>
      </c>
      <c r="BI151" s="196">
        <f t="shared" si="8"/>
        <v>0</v>
      </c>
      <c r="BJ151" s="14" t="s">
        <v>83</v>
      </c>
      <c r="BK151" s="196">
        <f t="shared" si="9"/>
        <v>0</v>
      </c>
      <c r="BL151" s="14" t="s">
        <v>151</v>
      </c>
      <c r="BM151" s="195" t="s">
        <v>653</v>
      </c>
    </row>
    <row r="152" spans="1:65" s="2" customFormat="1" ht="24.2" customHeight="1">
      <c r="A152" s="31"/>
      <c r="B152" s="32"/>
      <c r="C152" s="197" t="s">
        <v>241</v>
      </c>
      <c r="D152" s="197" t="s">
        <v>132</v>
      </c>
      <c r="E152" s="198" t="s">
        <v>654</v>
      </c>
      <c r="F152" s="199" t="s">
        <v>655</v>
      </c>
      <c r="G152" s="200" t="s">
        <v>142</v>
      </c>
      <c r="H152" s="201">
        <v>2</v>
      </c>
      <c r="I152" s="202"/>
      <c r="J152" s="203">
        <f t="shared" si="0"/>
        <v>0</v>
      </c>
      <c r="K152" s="199" t="s">
        <v>128</v>
      </c>
      <c r="L152" s="36"/>
      <c r="M152" s="204" t="s">
        <v>1</v>
      </c>
      <c r="N152" s="205" t="s">
        <v>40</v>
      </c>
      <c r="O152" s="68"/>
      <c r="P152" s="193">
        <f t="shared" si="1"/>
        <v>0</v>
      </c>
      <c r="Q152" s="193">
        <v>0</v>
      </c>
      <c r="R152" s="193">
        <f t="shared" si="2"/>
        <v>0</v>
      </c>
      <c r="S152" s="193">
        <v>0</v>
      </c>
      <c r="T152" s="194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5" t="s">
        <v>135</v>
      </c>
      <c r="AT152" s="195" t="s">
        <v>132</v>
      </c>
      <c r="AU152" s="195" t="s">
        <v>85</v>
      </c>
      <c r="AY152" s="14" t="s">
        <v>121</v>
      </c>
      <c r="BE152" s="196">
        <f t="shared" si="4"/>
        <v>0</v>
      </c>
      <c r="BF152" s="196">
        <f t="shared" si="5"/>
        <v>0</v>
      </c>
      <c r="BG152" s="196">
        <f t="shared" si="6"/>
        <v>0</v>
      </c>
      <c r="BH152" s="196">
        <f t="shared" si="7"/>
        <v>0</v>
      </c>
      <c r="BI152" s="196">
        <f t="shared" si="8"/>
        <v>0</v>
      </c>
      <c r="BJ152" s="14" t="s">
        <v>83</v>
      </c>
      <c r="BK152" s="196">
        <f t="shared" si="9"/>
        <v>0</v>
      </c>
      <c r="BL152" s="14" t="s">
        <v>135</v>
      </c>
      <c r="BM152" s="195" t="s">
        <v>656</v>
      </c>
    </row>
    <row r="153" spans="1:65" s="2" customFormat="1" ht="24.2" customHeight="1">
      <c r="A153" s="31"/>
      <c r="B153" s="32"/>
      <c r="C153" s="183" t="s">
        <v>245</v>
      </c>
      <c r="D153" s="183" t="s">
        <v>124</v>
      </c>
      <c r="E153" s="184" t="s">
        <v>657</v>
      </c>
      <c r="F153" s="185" t="s">
        <v>658</v>
      </c>
      <c r="G153" s="186" t="s">
        <v>142</v>
      </c>
      <c r="H153" s="187">
        <v>2</v>
      </c>
      <c r="I153" s="188"/>
      <c r="J153" s="189">
        <f t="shared" si="0"/>
        <v>0</v>
      </c>
      <c r="K153" s="185" t="s">
        <v>128</v>
      </c>
      <c r="L153" s="190"/>
      <c r="M153" s="191" t="s">
        <v>1</v>
      </c>
      <c r="N153" s="192" t="s">
        <v>40</v>
      </c>
      <c r="O153" s="68"/>
      <c r="P153" s="193">
        <f t="shared" si="1"/>
        <v>0</v>
      </c>
      <c r="Q153" s="193">
        <v>0</v>
      </c>
      <c r="R153" s="193">
        <f t="shared" si="2"/>
        <v>0</v>
      </c>
      <c r="S153" s="193">
        <v>0</v>
      </c>
      <c r="T153" s="194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5" t="s">
        <v>151</v>
      </c>
      <c r="AT153" s="195" t="s">
        <v>124</v>
      </c>
      <c r="AU153" s="195" t="s">
        <v>85</v>
      </c>
      <c r="AY153" s="14" t="s">
        <v>121</v>
      </c>
      <c r="BE153" s="196">
        <f t="shared" si="4"/>
        <v>0</v>
      </c>
      <c r="BF153" s="196">
        <f t="shared" si="5"/>
        <v>0</v>
      </c>
      <c r="BG153" s="196">
        <f t="shared" si="6"/>
        <v>0</v>
      </c>
      <c r="BH153" s="196">
        <f t="shared" si="7"/>
        <v>0</v>
      </c>
      <c r="BI153" s="196">
        <f t="shared" si="8"/>
        <v>0</v>
      </c>
      <c r="BJ153" s="14" t="s">
        <v>83</v>
      </c>
      <c r="BK153" s="196">
        <f t="shared" si="9"/>
        <v>0</v>
      </c>
      <c r="BL153" s="14" t="s">
        <v>151</v>
      </c>
      <c r="BM153" s="195" t="s">
        <v>659</v>
      </c>
    </row>
    <row r="154" spans="1:65" s="2" customFormat="1" ht="24.2" customHeight="1">
      <c r="A154" s="31"/>
      <c r="B154" s="32"/>
      <c r="C154" s="197" t="s">
        <v>249</v>
      </c>
      <c r="D154" s="197" t="s">
        <v>132</v>
      </c>
      <c r="E154" s="198" t="s">
        <v>660</v>
      </c>
      <c r="F154" s="199" t="s">
        <v>661</v>
      </c>
      <c r="G154" s="200" t="s">
        <v>142</v>
      </c>
      <c r="H154" s="201">
        <v>4</v>
      </c>
      <c r="I154" s="202"/>
      <c r="J154" s="203">
        <f t="shared" si="0"/>
        <v>0</v>
      </c>
      <c r="K154" s="199" t="s">
        <v>128</v>
      </c>
      <c r="L154" s="36"/>
      <c r="M154" s="204" t="s">
        <v>1</v>
      </c>
      <c r="N154" s="205" t="s">
        <v>40</v>
      </c>
      <c r="O154" s="68"/>
      <c r="P154" s="193">
        <f t="shared" si="1"/>
        <v>0</v>
      </c>
      <c r="Q154" s="193">
        <v>0</v>
      </c>
      <c r="R154" s="193">
        <f t="shared" si="2"/>
        <v>0</v>
      </c>
      <c r="S154" s="193">
        <v>0</v>
      </c>
      <c r="T154" s="194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5" t="s">
        <v>135</v>
      </c>
      <c r="AT154" s="195" t="s">
        <v>132</v>
      </c>
      <c r="AU154" s="195" t="s">
        <v>85</v>
      </c>
      <c r="AY154" s="14" t="s">
        <v>121</v>
      </c>
      <c r="BE154" s="196">
        <f t="shared" si="4"/>
        <v>0</v>
      </c>
      <c r="BF154" s="196">
        <f t="shared" si="5"/>
        <v>0</v>
      </c>
      <c r="BG154" s="196">
        <f t="shared" si="6"/>
        <v>0</v>
      </c>
      <c r="BH154" s="196">
        <f t="shared" si="7"/>
        <v>0</v>
      </c>
      <c r="BI154" s="196">
        <f t="shared" si="8"/>
        <v>0</v>
      </c>
      <c r="BJ154" s="14" t="s">
        <v>83</v>
      </c>
      <c r="BK154" s="196">
        <f t="shared" si="9"/>
        <v>0</v>
      </c>
      <c r="BL154" s="14" t="s">
        <v>135</v>
      </c>
      <c r="BM154" s="195" t="s">
        <v>662</v>
      </c>
    </row>
    <row r="155" spans="1:65" s="2" customFormat="1" ht="24.2" customHeight="1">
      <c r="A155" s="31"/>
      <c r="B155" s="32"/>
      <c r="C155" s="183" t="s">
        <v>253</v>
      </c>
      <c r="D155" s="183" t="s">
        <v>124</v>
      </c>
      <c r="E155" s="184" t="s">
        <v>663</v>
      </c>
      <c r="F155" s="185" t="s">
        <v>664</v>
      </c>
      <c r="G155" s="186" t="s">
        <v>142</v>
      </c>
      <c r="H155" s="187">
        <v>2</v>
      </c>
      <c r="I155" s="188"/>
      <c r="J155" s="189">
        <f t="shared" si="0"/>
        <v>0</v>
      </c>
      <c r="K155" s="185" t="s">
        <v>128</v>
      </c>
      <c r="L155" s="190"/>
      <c r="M155" s="191" t="s">
        <v>1</v>
      </c>
      <c r="N155" s="192" t="s">
        <v>40</v>
      </c>
      <c r="O155" s="68"/>
      <c r="P155" s="193">
        <f t="shared" si="1"/>
        <v>0</v>
      </c>
      <c r="Q155" s="193">
        <v>0</v>
      </c>
      <c r="R155" s="193">
        <f t="shared" si="2"/>
        <v>0</v>
      </c>
      <c r="S155" s="193">
        <v>0</v>
      </c>
      <c r="T155" s="194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5" t="s">
        <v>151</v>
      </c>
      <c r="AT155" s="195" t="s">
        <v>124</v>
      </c>
      <c r="AU155" s="195" t="s">
        <v>85</v>
      </c>
      <c r="AY155" s="14" t="s">
        <v>121</v>
      </c>
      <c r="BE155" s="196">
        <f t="shared" si="4"/>
        <v>0</v>
      </c>
      <c r="BF155" s="196">
        <f t="shared" si="5"/>
        <v>0</v>
      </c>
      <c r="BG155" s="196">
        <f t="shared" si="6"/>
        <v>0</v>
      </c>
      <c r="BH155" s="196">
        <f t="shared" si="7"/>
        <v>0</v>
      </c>
      <c r="BI155" s="196">
        <f t="shared" si="8"/>
        <v>0</v>
      </c>
      <c r="BJ155" s="14" t="s">
        <v>83</v>
      </c>
      <c r="BK155" s="196">
        <f t="shared" si="9"/>
        <v>0</v>
      </c>
      <c r="BL155" s="14" t="s">
        <v>151</v>
      </c>
      <c r="BM155" s="195" t="s">
        <v>665</v>
      </c>
    </row>
    <row r="156" spans="1:65" s="2" customFormat="1" ht="24.2" customHeight="1">
      <c r="A156" s="31"/>
      <c r="B156" s="32"/>
      <c r="C156" s="197" t="s">
        <v>257</v>
      </c>
      <c r="D156" s="197" t="s">
        <v>132</v>
      </c>
      <c r="E156" s="198" t="s">
        <v>666</v>
      </c>
      <c r="F156" s="199" t="s">
        <v>667</v>
      </c>
      <c r="G156" s="200" t="s">
        <v>142</v>
      </c>
      <c r="H156" s="201">
        <v>8</v>
      </c>
      <c r="I156" s="202"/>
      <c r="J156" s="203">
        <f t="shared" ref="J156:J187" si="10">ROUND(I156*H156,2)</f>
        <v>0</v>
      </c>
      <c r="K156" s="199" t="s">
        <v>128</v>
      </c>
      <c r="L156" s="36"/>
      <c r="M156" s="204" t="s">
        <v>1</v>
      </c>
      <c r="N156" s="205" t="s">
        <v>40</v>
      </c>
      <c r="O156" s="68"/>
      <c r="P156" s="193">
        <f t="shared" ref="P156:P187" si="11">O156*H156</f>
        <v>0</v>
      </c>
      <c r="Q156" s="193">
        <v>0</v>
      </c>
      <c r="R156" s="193">
        <f t="shared" ref="R156:R187" si="12">Q156*H156</f>
        <v>0</v>
      </c>
      <c r="S156" s="193">
        <v>0</v>
      </c>
      <c r="T156" s="194">
        <f t="shared" ref="T156:T187" si="13"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5" t="s">
        <v>135</v>
      </c>
      <c r="AT156" s="195" t="s">
        <v>132</v>
      </c>
      <c r="AU156" s="195" t="s">
        <v>85</v>
      </c>
      <c r="AY156" s="14" t="s">
        <v>121</v>
      </c>
      <c r="BE156" s="196">
        <f t="shared" ref="BE156:BE183" si="14">IF(N156="základní",J156,0)</f>
        <v>0</v>
      </c>
      <c r="BF156" s="196">
        <f t="shared" ref="BF156:BF183" si="15">IF(N156="snížená",J156,0)</f>
        <v>0</v>
      </c>
      <c r="BG156" s="196">
        <f t="shared" ref="BG156:BG183" si="16">IF(N156="zákl. přenesená",J156,0)</f>
        <v>0</v>
      </c>
      <c r="BH156" s="196">
        <f t="shared" ref="BH156:BH183" si="17">IF(N156="sníž. přenesená",J156,0)</f>
        <v>0</v>
      </c>
      <c r="BI156" s="196">
        <f t="shared" ref="BI156:BI183" si="18">IF(N156="nulová",J156,0)</f>
        <v>0</v>
      </c>
      <c r="BJ156" s="14" t="s">
        <v>83</v>
      </c>
      <c r="BK156" s="196">
        <f t="shared" ref="BK156:BK183" si="19">ROUND(I156*H156,2)</f>
        <v>0</v>
      </c>
      <c r="BL156" s="14" t="s">
        <v>135</v>
      </c>
      <c r="BM156" s="195" t="s">
        <v>668</v>
      </c>
    </row>
    <row r="157" spans="1:65" s="2" customFormat="1" ht="37.9" customHeight="1">
      <c r="A157" s="31"/>
      <c r="B157" s="32"/>
      <c r="C157" s="183" t="s">
        <v>261</v>
      </c>
      <c r="D157" s="183" t="s">
        <v>124</v>
      </c>
      <c r="E157" s="184" t="s">
        <v>669</v>
      </c>
      <c r="F157" s="185" t="s">
        <v>670</v>
      </c>
      <c r="G157" s="186" t="s">
        <v>142</v>
      </c>
      <c r="H157" s="187">
        <v>8</v>
      </c>
      <c r="I157" s="188"/>
      <c r="J157" s="189">
        <f t="shared" si="10"/>
        <v>0</v>
      </c>
      <c r="K157" s="185" t="s">
        <v>128</v>
      </c>
      <c r="L157" s="190"/>
      <c r="M157" s="191" t="s">
        <v>1</v>
      </c>
      <c r="N157" s="192" t="s">
        <v>40</v>
      </c>
      <c r="O157" s="68"/>
      <c r="P157" s="193">
        <f t="shared" si="11"/>
        <v>0</v>
      </c>
      <c r="Q157" s="193">
        <v>0</v>
      </c>
      <c r="R157" s="193">
        <f t="shared" si="12"/>
        <v>0</v>
      </c>
      <c r="S157" s="193">
        <v>0</v>
      </c>
      <c r="T157" s="194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5" t="s">
        <v>151</v>
      </c>
      <c r="AT157" s="195" t="s">
        <v>124</v>
      </c>
      <c r="AU157" s="195" t="s">
        <v>85</v>
      </c>
      <c r="AY157" s="14" t="s">
        <v>121</v>
      </c>
      <c r="BE157" s="196">
        <f t="shared" si="14"/>
        <v>0</v>
      </c>
      <c r="BF157" s="196">
        <f t="shared" si="15"/>
        <v>0</v>
      </c>
      <c r="BG157" s="196">
        <f t="shared" si="16"/>
        <v>0</v>
      </c>
      <c r="BH157" s="196">
        <f t="shared" si="17"/>
        <v>0</v>
      </c>
      <c r="BI157" s="196">
        <f t="shared" si="18"/>
        <v>0</v>
      </c>
      <c r="BJ157" s="14" t="s">
        <v>83</v>
      </c>
      <c r="BK157" s="196">
        <f t="shared" si="19"/>
        <v>0</v>
      </c>
      <c r="BL157" s="14" t="s">
        <v>151</v>
      </c>
      <c r="BM157" s="195" t="s">
        <v>671</v>
      </c>
    </row>
    <row r="158" spans="1:65" s="2" customFormat="1" ht="24.2" customHeight="1">
      <c r="A158" s="31"/>
      <c r="B158" s="32"/>
      <c r="C158" s="197" t="s">
        <v>265</v>
      </c>
      <c r="D158" s="197" t="s">
        <v>132</v>
      </c>
      <c r="E158" s="198" t="s">
        <v>672</v>
      </c>
      <c r="F158" s="199" t="s">
        <v>673</v>
      </c>
      <c r="G158" s="200" t="s">
        <v>142</v>
      </c>
      <c r="H158" s="201">
        <v>2</v>
      </c>
      <c r="I158" s="202"/>
      <c r="J158" s="203">
        <f t="shared" si="10"/>
        <v>0</v>
      </c>
      <c r="K158" s="199" t="s">
        <v>128</v>
      </c>
      <c r="L158" s="36"/>
      <c r="M158" s="204" t="s">
        <v>1</v>
      </c>
      <c r="N158" s="205" t="s">
        <v>40</v>
      </c>
      <c r="O158" s="68"/>
      <c r="P158" s="193">
        <f t="shared" si="11"/>
        <v>0</v>
      </c>
      <c r="Q158" s="193">
        <v>0</v>
      </c>
      <c r="R158" s="193">
        <f t="shared" si="12"/>
        <v>0</v>
      </c>
      <c r="S158" s="193">
        <v>0</v>
      </c>
      <c r="T158" s="194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5" t="s">
        <v>135</v>
      </c>
      <c r="AT158" s="195" t="s">
        <v>132</v>
      </c>
      <c r="AU158" s="195" t="s">
        <v>85</v>
      </c>
      <c r="AY158" s="14" t="s">
        <v>121</v>
      </c>
      <c r="BE158" s="196">
        <f t="shared" si="14"/>
        <v>0</v>
      </c>
      <c r="BF158" s="196">
        <f t="shared" si="15"/>
        <v>0</v>
      </c>
      <c r="BG158" s="196">
        <f t="shared" si="16"/>
        <v>0</v>
      </c>
      <c r="BH158" s="196">
        <f t="shared" si="17"/>
        <v>0</v>
      </c>
      <c r="BI158" s="196">
        <f t="shared" si="18"/>
        <v>0</v>
      </c>
      <c r="BJ158" s="14" t="s">
        <v>83</v>
      </c>
      <c r="BK158" s="196">
        <f t="shared" si="19"/>
        <v>0</v>
      </c>
      <c r="BL158" s="14" t="s">
        <v>135</v>
      </c>
      <c r="BM158" s="195" t="s">
        <v>674</v>
      </c>
    </row>
    <row r="159" spans="1:65" s="2" customFormat="1" ht="24.2" customHeight="1">
      <c r="A159" s="31"/>
      <c r="B159" s="32"/>
      <c r="C159" s="183" t="s">
        <v>269</v>
      </c>
      <c r="D159" s="183" t="s">
        <v>124</v>
      </c>
      <c r="E159" s="184" t="s">
        <v>675</v>
      </c>
      <c r="F159" s="185" t="s">
        <v>676</v>
      </c>
      <c r="G159" s="186" t="s">
        <v>142</v>
      </c>
      <c r="H159" s="187">
        <v>2</v>
      </c>
      <c r="I159" s="188"/>
      <c r="J159" s="189">
        <f t="shared" si="10"/>
        <v>0</v>
      </c>
      <c r="K159" s="185" t="s">
        <v>128</v>
      </c>
      <c r="L159" s="190"/>
      <c r="M159" s="191" t="s">
        <v>1</v>
      </c>
      <c r="N159" s="192" t="s">
        <v>40</v>
      </c>
      <c r="O159" s="68"/>
      <c r="P159" s="193">
        <f t="shared" si="11"/>
        <v>0</v>
      </c>
      <c r="Q159" s="193">
        <v>0</v>
      </c>
      <c r="R159" s="193">
        <f t="shared" si="12"/>
        <v>0</v>
      </c>
      <c r="S159" s="193">
        <v>0</v>
      </c>
      <c r="T159" s="194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5" t="s">
        <v>151</v>
      </c>
      <c r="AT159" s="195" t="s">
        <v>124</v>
      </c>
      <c r="AU159" s="195" t="s">
        <v>85</v>
      </c>
      <c r="AY159" s="14" t="s">
        <v>121</v>
      </c>
      <c r="BE159" s="196">
        <f t="shared" si="14"/>
        <v>0</v>
      </c>
      <c r="BF159" s="196">
        <f t="shared" si="15"/>
        <v>0</v>
      </c>
      <c r="BG159" s="196">
        <f t="shared" si="16"/>
        <v>0</v>
      </c>
      <c r="BH159" s="196">
        <f t="shared" si="17"/>
        <v>0</v>
      </c>
      <c r="BI159" s="196">
        <f t="shared" si="18"/>
        <v>0</v>
      </c>
      <c r="BJ159" s="14" t="s">
        <v>83</v>
      </c>
      <c r="BK159" s="196">
        <f t="shared" si="19"/>
        <v>0</v>
      </c>
      <c r="BL159" s="14" t="s">
        <v>151</v>
      </c>
      <c r="BM159" s="195" t="s">
        <v>677</v>
      </c>
    </row>
    <row r="160" spans="1:65" s="2" customFormat="1" ht="24.2" customHeight="1">
      <c r="A160" s="31"/>
      <c r="B160" s="32"/>
      <c r="C160" s="197" t="s">
        <v>273</v>
      </c>
      <c r="D160" s="197" t="s">
        <v>132</v>
      </c>
      <c r="E160" s="198" t="s">
        <v>678</v>
      </c>
      <c r="F160" s="199" t="s">
        <v>679</v>
      </c>
      <c r="G160" s="200" t="s">
        <v>142</v>
      </c>
      <c r="H160" s="201">
        <v>1</v>
      </c>
      <c r="I160" s="202"/>
      <c r="J160" s="203">
        <f t="shared" si="10"/>
        <v>0</v>
      </c>
      <c r="K160" s="199" t="s">
        <v>128</v>
      </c>
      <c r="L160" s="36"/>
      <c r="M160" s="204" t="s">
        <v>1</v>
      </c>
      <c r="N160" s="205" t="s">
        <v>40</v>
      </c>
      <c r="O160" s="68"/>
      <c r="P160" s="193">
        <f t="shared" si="11"/>
        <v>0</v>
      </c>
      <c r="Q160" s="193">
        <v>0</v>
      </c>
      <c r="R160" s="193">
        <f t="shared" si="12"/>
        <v>0</v>
      </c>
      <c r="S160" s="193">
        <v>0</v>
      </c>
      <c r="T160" s="194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5" t="s">
        <v>135</v>
      </c>
      <c r="AT160" s="195" t="s">
        <v>132</v>
      </c>
      <c r="AU160" s="195" t="s">
        <v>85</v>
      </c>
      <c r="AY160" s="14" t="s">
        <v>121</v>
      </c>
      <c r="BE160" s="196">
        <f t="shared" si="14"/>
        <v>0</v>
      </c>
      <c r="BF160" s="196">
        <f t="shared" si="15"/>
        <v>0</v>
      </c>
      <c r="BG160" s="196">
        <f t="shared" si="16"/>
        <v>0</v>
      </c>
      <c r="BH160" s="196">
        <f t="shared" si="17"/>
        <v>0</v>
      </c>
      <c r="BI160" s="196">
        <f t="shared" si="18"/>
        <v>0</v>
      </c>
      <c r="BJ160" s="14" t="s">
        <v>83</v>
      </c>
      <c r="BK160" s="196">
        <f t="shared" si="19"/>
        <v>0</v>
      </c>
      <c r="BL160" s="14" t="s">
        <v>135</v>
      </c>
      <c r="BM160" s="195" t="s">
        <v>680</v>
      </c>
    </row>
    <row r="161" spans="1:65" s="2" customFormat="1" ht="24.2" customHeight="1">
      <c r="A161" s="31"/>
      <c r="B161" s="32"/>
      <c r="C161" s="183" t="s">
        <v>277</v>
      </c>
      <c r="D161" s="183" t="s">
        <v>124</v>
      </c>
      <c r="E161" s="184" t="s">
        <v>334</v>
      </c>
      <c r="F161" s="185" t="s">
        <v>335</v>
      </c>
      <c r="G161" s="186" t="s">
        <v>150</v>
      </c>
      <c r="H161" s="187">
        <v>60</v>
      </c>
      <c r="I161" s="188"/>
      <c r="J161" s="189">
        <f t="shared" si="10"/>
        <v>0</v>
      </c>
      <c r="K161" s="185" t="s">
        <v>128</v>
      </c>
      <c r="L161" s="190"/>
      <c r="M161" s="191" t="s">
        <v>1</v>
      </c>
      <c r="N161" s="192" t="s">
        <v>40</v>
      </c>
      <c r="O161" s="68"/>
      <c r="P161" s="193">
        <f t="shared" si="11"/>
        <v>0</v>
      </c>
      <c r="Q161" s="193">
        <v>0</v>
      </c>
      <c r="R161" s="193">
        <f t="shared" si="12"/>
        <v>0</v>
      </c>
      <c r="S161" s="193">
        <v>0</v>
      </c>
      <c r="T161" s="194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5" t="s">
        <v>135</v>
      </c>
      <c r="AT161" s="195" t="s">
        <v>124</v>
      </c>
      <c r="AU161" s="195" t="s">
        <v>85</v>
      </c>
      <c r="AY161" s="14" t="s">
        <v>121</v>
      </c>
      <c r="BE161" s="196">
        <f t="shared" si="14"/>
        <v>0</v>
      </c>
      <c r="BF161" s="196">
        <f t="shared" si="15"/>
        <v>0</v>
      </c>
      <c r="BG161" s="196">
        <f t="shared" si="16"/>
        <v>0</v>
      </c>
      <c r="BH161" s="196">
        <f t="shared" si="17"/>
        <v>0</v>
      </c>
      <c r="BI161" s="196">
        <f t="shared" si="18"/>
        <v>0</v>
      </c>
      <c r="BJ161" s="14" t="s">
        <v>83</v>
      </c>
      <c r="BK161" s="196">
        <f t="shared" si="19"/>
        <v>0</v>
      </c>
      <c r="BL161" s="14" t="s">
        <v>135</v>
      </c>
      <c r="BM161" s="195" t="s">
        <v>681</v>
      </c>
    </row>
    <row r="162" spans="1:65" s="2" customFormat="1" ht="24.2" customHeight="1">
      <c r="A162" s="31"/>
      <c r="B162" s="32"/>
      <c r="C162" s="183" t="s">
        <v>281</v>
      </c>
      <c r="D162" s="183" t="s">
        <v>124</v>
      </c>
      <c r="E162" s="184" t="s">
        <v>682</v>
      </c>
      <c r="F162" s="185" t="s">
        <v>683</v>
      </c>
      <c r="G162" s="186" t="s">
        <v>142</v>
      </c>
      <c r="H162" s="187">
        <v>1</v>
      </c>
      <c r="I162" s="188"/>
      <c r="J162" s="189">
        <f t="shared" si="10"/>
        <v>0</v>
      </c>
      <c r="K162" s="185" t="s">
        <v>128</v>
      </c>
      <c r="L162" s="190"/>
      <c r="M162" s="191" t="s">
        <v>1</v>
      </c>
      <c r="N162" s="192" t="s">
        <v>40</v>
      </c>
      <c r="O162" s="68"/>
      <c r="P162" s="193">
        <f t="shared" si="11"/>
        <v>0</v>
      </c>
      <c r="Q162" s="193">
        <v>0</v>
      </c>
      <c r="R162" s="193">
        <f t="shared" si="12"/>
        <v>0</v>
      </c>
      <c r="S162" s="193">
        <v>0</v>
      </c>
      <c r="T162" s="194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5" t="s">
        <v>151</v>
      </c>
      <c r="AT162" s="195" t="s">
        <v>124</v>
      </c>
      <c r="AU162" s="195" t="s">
        <v>85</v>
      </c>
      <c r="AY162" s="14" t="s">
        <v>121</v>
      </c>
      <c r="BE162" s="196">
        <f t="shared" si="14"/>
        <v>0</v>
      </c>
      <c r="BF162" s="196">
        <f t="shared" si="15"/>
        <v>0</v>
      </c>
      <c r="BG162" s="196">
        <f t="shared" si="16"/>
        <v>0</v>
      </c>
      <c r="BH162" s="196">
        <f t="shared" si="17"/>
        <v>0</v>
      </c>
      <c r="BI162" s="196">
        <f t="shared" si="18"/>
        <v>0</v>
      </c>
      <c r="BJ162" s="14" t="s">
        <v>83</v>
      </c>
      <c r="BK162" s="196">
        <f t="shared" si="19"/>
        <v>0</v>
      </c>
      <c r="BL162" s="14" t="s">
        <v>151</v>
      </c>
      <c r="BM162" s="195" t="s">
        <v>684</v>
      </c>
    </row>
    <row r="163" spans="1:65" s="2" customFormat="1" ht="24.2" customHeight="1">
      <c r="A163" s="31"/>
      <c r="B163" s="32"/>
      <c r="C163" s="197" t="s">
        <v>285</v>
      </c>
      <c r="D163" s="197" t="s">
        <v>132</v>
      </c>
      <c r="E163" s="198" t="s">
        <v>398</v>
      </c>
      <c r="F163" s="199" t="s">
        <v>399</v>
      </c>
      <c r="G163" s="200" t="s">
        <v>142</v>
      </c>
      <c r="H163" s="201">
        <v>2</v>
      </c>
      <c r="I163" s="202"/>
      <c r="J163" s="203">
        <f t="shared" si="10"/>
        <v>0</v>
      </c>
      <c r="K163" s="199" t="s">
        <v>128</v>
      </c>
      <c r="L163" s="36"/>
      <c r="M163" s="204" t="s">
        <v>1</v>
      </c>
      <c r="N163" s="205" t="s">
        <v>40</v>
      </c>
      <c r="O163" s="68"/>
      <c r="P163" s="193">
        <f t="shared" si="11"/>
        <v>0</v>
      </c>
      <c r="Q163" s="193">
        <v>0</v>
      </c>
      <c r="R163" s="193">
        <f t="shared" si="12"/>
        <v>0</v>
      </c>
      <c r="S163" s="193">
        <v>0</v>
      </c>
      <c r="T163" s="194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5" t="s">
        <v>135</v>
      </c>
      <c r="AT163" s="195" t="s">
        <v>132</v>
      </c>
      <c r="AU163" s="195" t="s">
        <v>85</v>
      </c>
      <c r="AY163" s="14" t="s">
        <v>121</v>
      </c>
      <c r="BE163" s="196">
        <f t="shared" si="14"/>
        <v>0</v>
      </c>
      <c r="BF163" s="196">
        <f t="shared" si="15"/>
        <v>0</v>
      </c>
      <c r="BG163" s="196">
        <f t="shared" si="16"/>
        <v>0</v>
      </c>
      <c r="BH163" s="196">
        <f t="shared" si="17"/>
        <v>0</v>
      </c>
      <c r="BI163" s="196">
        <f t="shared" si="18"/>
        <v>0</v>
      </c>
      <c r="BJ163" s="14" t="s">
        <v>83</v>
      </c>
      <c r="BK163" s="196">
        <f t="shared" si="19"/>
        <v>0</v>
      </c>
      <c r="BL163" s="14" t="s">
        <v>135</v>
      </c>
      <c r="BM163" s="195" t="s">
        <v>685</v>
      </c>
    </row>
    <row r="164" spans="1:65" s="2" customFormat="1" ht="24.2" customHeight="1">
      <c r="A164" s="31"/>
      <c r="B164" s="32"/>
      <c r="C164" s="183" t="s">
        <v>289</v>
      </c>
      <c r="D164" s="183" t="s">
        <v>124</v>
      </c>
      <c r="E164" s="184" t="s">
        <v>394</v>
      </c>
      <c r="F164" s="185" t="s">
        <v>395</v>
      </c>
      <c r="G164" s="186" t="s">
        <v>142</v>
      </c>
      <c r="H164" s="187">
        <v>2</v>
      </c>
      <c r="I164" s="188"/>
      <c r="J164" s="189">
        <f t="shared" si="10"/>
        <v>0</v>
      </c>
      <c r="K164" s="185" t="s">
        <v>128</v>
      </c>
      <c r="L164" s="190"/>
      <c r="M164" s="191" t="s">
        <v>1</v>
      </c>
      <c r="N164" s="192" t="s">
        <v>40</v>
      </c>
      <c r="O164" s="68"/>
      <c r="P164" s="193">
        <f t="shared" si="11"/>
        <v>0</v>
      </c>
      <c r="Q164" s="193">
        <v>0</v>
      </c>
      <c r="R164" s="193">
        <f t="shared" si="12"/>
        <v>0</v>
      </c>
      <c r="S164" s="193">
        <v>0</v>
      </c>
      <c r="T164" s="194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5" t="s">
        <v>151</v>
      </c>
      <c r="AT164" s="195" t="s">
        <v>124</v>
      </c>
      <c r="AU164" s="195" t="s">
        <v>85</v>
      </c>
      <c r="AY164" s="14" t="s">
        <v>121</v>
      </c>
      <c r="BE164" s="196">
        <f t="shared" si="14"/>
        <v>0</v>
      </c>
      <c r="BF164" s="196">
        <f t="shared" si="15"/>
        <v>0</v>
      </c>
      <c r="BG164" s="196">
        <f t="shared" si="16"/>
        <v>0</v>
      </c>
      <c r="BH164" s="196">
        <f t="shared" si="17"/>
        <v>0</v>
      </c>
      <c r="BI164" s="196">
        <f t="shared" si="18"/>
        <v>0</v>
      </c>
      <c r="BJ164" s="14" t="s">
        <v>83</v>
      </c>
      <c r="BK164" s="196">
        <f t="shared" si="19"/>
        <v>0</v>
      </c>
      <c r="BL164" s="14" t="s">
        <v>151</v>
      </c>
      <c r="BM164" s="195" t="s">
        <v>686</v>
      </c>
    </row>
    <row r="165" spans="1:65" s="2" customFormat="1" ht="16.5" customHeight="1">
      <c r="A165" s="31"/>
      <c r="B165" s="32"/>
      <c r="C165" s="197" t="s">
        <v>293</v>
      </c>
      <c r="D165" s="197" t="s">
        <v>132</v>
      </c>
      <c r="E165" s="198" t="s">
        <v>406</v>
      </c>
      <c r="F165" s="199" t="s">
        <v>407</v>
      </c>
      <c r="G165" s="200" t="s">
        <v>142</v>
      </c>
      <c r="H165" s="201">
        <v>40</v>
      </c>
      <c r="I165" s="202"/>
      <c r="J165" s="203">
        <f t="shared" si="10"/>
        <v>0</v>
      </c>
      <c r="K165" s="199" t="s">
        <v>128</v>
      </c>
      <c r="L165" s="36"/>
      <c r="M165" s="204" t="s">
        <v>1</v>
      </c>
      <c r="N165" s="205" t="s">
        <v>40</v>
      </c>
      <c r="O165" s="68"/>
      <c r="P165" s="193">
        <f t="shared" si="11"/>
        <v>0</v>
      </c>
      <c r="Q165" s="193">
        <v>0</v>
      </c>
      <c r="R165" s="193">
        <f t="shared" si="12"/>
        <v>0</v>
      </c>
      <c r="S165" s="193">
        <v>0</v>
      </c>
      <c r="T165" s="194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5" t="s">
        <v>135</v>
      </c>
      <c r="AT165" s="195" t="s">
        <v>132</v>
      </c>
      <c r="AU165" s="195" t="s">
        <v>85</v>
      </c>
      <c r="AY165" s="14" t="s">
        <v>121</v>
      </c>
      <c r="BE165" s="196">
        <f t="shared" si="14"/>
        <v>0</v>
      </c>
      <c r="BF165" s="196">
        <f t="shared" si="15"/>
        <v>0</v>
      </c>
      <c r="BG165" s="196">
        <f t="shared" si="16"/>
        <v>0</v>
      </c>
      <c r="BH165" s="196">
        <f t="shared" si="17"/>
        <v>0</v>
      </c>
      <c r="BI165" s="196">
        <f t="shared" si="18"/>
        <v>0</v>
      </c>
      <c r="BJ165" s="14" t="s">
        <v>83</v>
      </c>
      <c r="BK165" s="196">
        <f t="shared" si="19"/>
        <v>0</v>
      </c>
      <c r="BL165" s="14" t="s">
        <v>135</v>
      </c>
      <c r="BM165" s="195" t="s">
        <v>687</v>
      </c>
    </row>
    <row r="166" spans="1:65" s="2" customFormat="1" ht="24.2" customHeight="1">
      <c r="A166" s="31"/>
      <c r="B166" s="32"/>
      <c r="C166" s="183" t="s">
        <v>297</v>
      </c>
      <c r="D166" s="183" t="s">
        <v>124</v>
      </c>
      <c r="E166" s="184" t="s">
        <v>410</v>
      </c>
      <c r="F166" s="185" t="s">
        <v>411</v>
      </c>
      <c r="G166" s="186" t="s">
        <v>142</v>
      </c>
      <c r="H166" s="187">
        <v>40</v>
      </c>
      <c r="I166" s="188"/>
      <c r="J166" s="189">
        <f t="shared" si="10"/>
        <v>0</v>
      </c>
      <c r="K166" s="185" t="s">
        <v>128</v>
      </c>
      <c r="L166" s="190"/>
      <c r="M166" s="191" t="s">
        <v>1</v>
      </c>
      <c r="N166" s="192" t="s">
        <v>40</v>
      </c>
      <c r="O166" s="68"/>
      <c r="P166" s="193">
        <f t="shared" si="11"/>
        <v>0</v>
      </c>
      <c r="Q166" s="193">
        <v>0</v>
      </c>
      <c r="R166" s="193">
        <f t="shared" si="12"/>
        <v>0</v>
      </c>
      <c r="S166" s="193">
        <v>0</v>
      </c>
      <c r="T166" s="194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5" t="s">
        <v>151</v>
      </c>
      <c r="AT166" s="195" t="s">
        <v>124</v>
      </c>
      <c r="AU166" s="195" t="s">
        <v>85</v>
      </c>
      <c r="AY166" s="14" t="s">
        <v>121</v>
      </c>
      <c r="BE166" s="196">
        <f t="shared" si="14"/>
        <v>0</v>
      </c>
      <c r="BF166" s="196">
        <f t="shared" si="15"/>
        <v>0</v>
      </c>
      <c r="BG166" s="196">
        <f t="shared" si="16"/>
        <v>0</v>
      </c>
      <c r="BH166" s="196">
        <f t="shared" si="17"/>
        <v>0</v>
      </c>
      <c r="BI166" s="196">
        <f t="shared" si="18"/>
        <v>0</v>
      </c>
      <c r="BJ166" s="14" t="s">
        <v>83</v>
      </c>
      <c r="BK166" s="196">
        <f t="shared" si="19"/>
        <v>0</v>
      </c>
      <c r="BL166" s="14" t="s">
        <v>151</v>
      </c>
      <c r="BM166" s="195" t="s">
        <v>688</v>
      </c>
    </row>
    <row r="167" spans="1:65" s="2" customFormat="1" ht="16.5" customHeight="1">
      <c r="A167" s="31"/>
      <c r="B167" s="32"/>
      <c r="C167" s="197" t="s">
        <v>301</v>
      </c>
      <c r="D167" s="197" t="s">
        <v>132</v>
      </c>
      <c r="E167" s="198" t="s">
        <v>414</v>
      </c>
      <c r="F167" s="199" t="s">
        <v>415</v>
      </c>
      <c r="G167" s="200" t="s">
        <v>142</v>
      </c>
      <c r="H167" s="201">
        <v>6</v>
      </c>
      <c r="I167" s="202"/>
      <c r="J167" s="203">
        <f t="shared" si="10"/>
        <v>0</v>
      </c>
      <c r="K167" s="199" t="s">
        <v>128</v>
      </c>
      <c r="L167" s="36"/>
      <c r="M167" s="204" t="s">
        <v>1</v>
      </c>
      <c r="N167" s="205" t="s">
        <v>40</v>
      </c>
      <c r="O167" s="68"/>
      <c r="P167" s="193">
        <f t="shared" si="11"/>
        <v>0</v>
      </c>
      <c r="Q167" s="193">
        <v>0</v>
      </c>
      <c r="R167" s="193">
        <f t="shared" si="12"/>
        <v>0</v>
      </c>
      <c r="S167" s="193">
        <v>0</v>
      </c>
      <c r="T167" s="194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5" t="s">
        <v>135</v>
      </c>
      <c r="AT167" s="195" t="s">
        <v>132</v>
      </c>
      <c r="AU167" s="195" t="s">
        <v>85</v>
      </c>
      <c r="AY167" s="14" t="s">
        <v>121</v>
      </c>
      <c r="BE167" s="196">
        <f t="shared" si="14"/>
        <v>0</v>
      </c>
      <c r="BF167" s="196">
        <f t="shared" si="15"/>
        <v>0</v>
      </c>
      <c r="BG167" s="196">
        <f t="shared" si="16"/>
        <v>0</v>
      </c>
      <c r="BH167" s="196">
        <f t="shared" si="17"/>
        <v>0</v>
      </c>
      <c r="BI167" s="196">
        <f t="shared" si="18"/>
        <v>0</v>
      </c>
      <c r="BJ167" s="14" t="s">
        <v>83</v>
      </c>
      <c r="BK167" s="196">
        <f t="shared" si="19"/>
        <v>0</v>
      </c>
      <c r="BL167" s="14" t="s">
        <v>135</v>
      </c>
      <c r="BM167" s="195" t="s">
        <v>689</v>
      </c>
    </row>
    <row r="168" spans="1:65" s="2" customFormat="1" ht="24.2" customHeight="1">
      <c r="A168" s="31"/>
      <c r="B168" s="32"/>
      <c r="C168" s="183" t="s">
        <v>305</v>
      </c>
      <c r="D168" s="183" t="s">
        <v>124</v>
      </c>
      <c r="E168" s="184" t="s">
        <v>418</v>
      </c>
      <c r="F168" s="185" t="s">
        <v>419</v>
      </c>
      <c r="G168" s="186" t="s">
        <v>142</v>
      </c>
      <c r="H168" s="187">
        <v>6</v>
      </c>
      <c r="I168" s="188"/>
      <c r="J168" s="189">
        <f t="shared" si="10"/>
        <v>0</v>
      </c>
      <c r="K168" s="185" t="s">
        <v>128</v>
      </c>
      <c r="L168" s="190"/>
      <c r="M168" s="191" t="s">
        <v>1</v>
      </c>
      <c r="N168" s="192" t="s">
        <v>40</v>
      </c>
      <c r="O168" s="68"/>
      <c r="P168" s="193">
        <f t="shared" si="11"/>
        <v>0</v>
      </c>
      <c r="Q168" s="193">
        <v>0</v>
      </c>
      <c r="R168" s="193">
        <f t="shared" si="12"/>
        <v>0</v>
      </c>
      <c r="S168" s="193">
        <v>0</v>
      </c>
      <c r="T168" s="194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5" t="s">
        <v>151</v>
      </c>
      <c r="AT168" s="195" t="s">
        <v>124</v>
      </c>
      <c r="AU168" s="195" t="s">
        <v>85</v>
      </c>
      <c r="AY168" s="14" t="s">
        <v>121</v>
      </c>
      <c r="BE168" s="196">
        <f t="shared" si="14"/>
        <v>0</v>
      </c>
      <c r="BF168" s="196">
        <f t="shared" si="15"/>
        <v>0</v>
      </c>
      <c r="BG168" s="196">
        <f t="shared" si="16"/>
        <v>0</v>
      </c>
      <c r="BH168" s="196">
        <f t="shared" si="17"/>
        <v>0</v>
      </c>
      <c r="BI168" s="196">
        <f t="shared" si="18"/>
        <v>0</v>
      </c>
      <c r="BJ168" s="14" t="s">
        <v>83</v>
      </c>
      <c r="BK168" s="196">
        <f t="shared" si="19"/>
        <v>0</v>
      </c>
      <c r="BL168" s="14" t="s">
        <v>151</v>
      </c>
      <c r="BM168" s="195" t="s">
        <v>690</v>
      </c>
    </row>
    <row r="169" spans="1:65" s="2" customFormat="1" ht="21.75" customHeight="1">
      <c r="A169" s="31"/>
      <c r="B169" s="32"/>
      <c r="C169" s="197" t="s">
        <v>309</v>
      </c>
      <c r="D169" s="197" t="s">
        <v>132</v>
      </c>
      <c r="E169" s="198" t="s">
        <v>434</v>
      </c>
      <c r="F169" s="199" t="s">
        <v>435</v>
      </c>
      <c r="G169" s="200" t="s">
        <v>142</v>
      </c>
      <c r="H169" s="201">
        <v>3</v>
      </c>
      <c r="I169" s="202"/>
      <c r="J169" s="203">
        <f t="shared" si="10"/>
        <v>0</v>
      </c>
      <c r="K169" s="199" t="s">
        <v>128</v>
      </c>
      <c r="L169" s="36"/>
      <c r="M169" s="204" t="s">
        <v>1</v>
      </c>
      <c r="N169" s="205" t="s">
        <v>40</v>
      </c>
      <c r="O169" s="68"/>
      <c r="P169" s="193">
        <f t="shared" si="11"/>
        <v>0</v>
      </c>
      <c r="Q169" s="193">
        <v>0</v>
      </c>
      <c r="R169" s="193">
        <f t="shared" si="12"/>
        <v>0</v>
      </c>
      <c r="S169" s="193">
        <v>0</v>
      </c>
      <c r="T169" s="194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5" t="s">
        <v>135</v>
      </c>
      <c r="AT169" s="195" t="s">
        <v>132</v>
      </c>
      <c r="AU169" s="195" t="s">
        <v>85</v>
      </c>
      <c r="AY169" s="14" t="s">
        <v>121</v>
      </c>
      <c r="BE169" s="196">
        <f t="shared" si="14"/>
        <v>0</v>
      </c>
      <c r="BF169" s="196">
        <f t="shared" si="15"/>
        <v>0</v>
      </c>
      <c r="BG169" s="196">
        <f t="shared" si="16"/>
        <v>0</v>
      </c>
      <c r="BH169" s="196">
        <f t="shared" si="17"/>
        <v>0</v>
      </c>
      <c r="BI169" s="196">
        <f t="shared" si="18"/>
        <v>0</v>
      </c>
      <c r="BJ169" s="14" t="s">
        <v>83</v>
      </c>
      <c r="BK169" s="196">
        <f t="shared" si="19"/>
        <v>0</v>
      </c>
      <c r="BL169" s="14" t="s">
        <v>135</v>
      </c>
      <c r="BM169" s="195" t="s">
        <v>691</v>
      </c>
    </row>
    <row r="170" spans="1:65" s="2" customFormat="1" ht="24.2" customHeight="1">
      <c r="A170" s="31"/>
      <c r="B170" s="32"/>
      <c r="C170" s="183" t="s">
        <v>313</v>
      </c>
      <c r="D170" s="183" t="s">
        <v>124</v>
      </c>
      <c r="E170" s="184" t="s">
        <v>438</v>
      </c>
      <c r="F170" s="185" t="s">
        <v>439</v>
      </c>
      <c r="G170" s="186" t="s">
        <v>142</v>
      </c>
      <c r="H170" s="187">
        <v>3</v>
      </c>
      <c r="I170" s="188"/>
      <c r="J170" s="189">
        <f t="shared" si="10"/>
        <v>0</v>
      </c>
      <c r="K170" s="185" t="s">
        <v>128</v>
      </c>
      <c r="L170" s="190"/>
      <c r="M170" s="191" t="s">
        <v>1</v>
      </c>
      <c r="N170" s="192" t="s">
        <v>40</v>
      </c>
      <c r="O170" s="68"/>
      <c r="P170" s="193">
        <f t="shared" si="11"/>
        <v>0</v>
      </c>
      <c r="Q170" s="193">
        <v>0</v>
      </c>
      <c r="R170" s="193">
        <f t="shared" si="12"/>
        <v>0</v>
      </c>
      <c r="S170" s="193">
        <v>0</v>
      </c>
      <c r="T170" s="194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5" t="s">
        <v>151</v>
      </c>
      <c r="AT170" s="195" t="s">
        <v>124</v>
      </c>
      <c r="AU170" s="195" t="s">
        <v>85</v>
      </c>
      <c r="AY170" s="14" t="s">
        <v>121</v>
      </c>
      <c r="BE170" s="196">
        <f t="shared" si="14"/>
        <v>0</v>
      </c>
      <c r="BF170" s="196">
        <f t="shared" si="15"/>
        <v>0</v>
      </c>
      <c r="BG170" s="196">
        <f t="shared" si="16"/>
        <v>0</v>
      </c>
      <c r="BH170" s="196">
        <f t="shared" si="17"/>
        <v>0</v>
      </c>
      <c r="BI170" s="196">
        <f t="shared" si="18"/>
        <v>0</v>
      </c>
      <c r="BJ170" s="14" t="s">
        <v>83</v>
      </c>
      <c r="BK170" s="196">
        <f t="shared" si="19"/>
        <v>0</v>
      </c>
      <c r="BL170" s="14" t="s">
        <v>151</v>
      </c>
      <c r="BM170" s="195" t="s">
        <v>692</v>
      </c>
    </row>
    <row r="171" spans="1:65" s="2" customFormat="1" ht="21.75" customHeight="1">
      <c r="A171" s="31"/>
      <c r="B171" s="32"/>
      <c r="C171" s="197" t="s">
        <v>317</v>
      </c>
      <c r="D171" s="197" t="s">
        <v>132</v>
      </c>
      <c r="E171" s="198" t="s">
        <v>693</v>
      </c>
      <c r="F171" s="199" t="s">
        <v>694</v>
      </c>
      <c r="G171" s="200" t="s">
        <v>142</v>
      </c>
      <c r="H171" s="201">
        <v>2</v>
      </c>
      <c r="I171" s="202"/>
      <c r="J171" s="203">
        <f t="shared" si="10"/>
        <v>0</v>
      </c>
      <c r="K171" s="199" t="s">
        <v>128</v>
      </c>
      <c r="L171" s="36"/>
      <c r="M171" s="204" t="s">
        <v>1</v>
      </c>
      <c r="N171" s="205" t="s">
        <v>40</v>
      </c>
      <c r="O171" s="68"/>
      <c r="P171" s="193">
        <f t="shared" si="11"/>
        <v>0</v>
      </c>
      <c r="Q171" s="193">
        <v>0</v>
      </c>
      <c r="R171" s="193">
        <f t="shared" si="12"/>
        <v>0</v>
      </c>
      <c r="S171" s="193">
        <v>0</v>
      </c>
      <c r="T171" s="194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5" t="s">
        <v>135</v>
      </c>
      <c r="AT171" s="195" t="s">
        <v>132</v>
      </c>
      <c r="AU171" s="195" t="s">
        <v>85</v>
      </c>
      <c r="AY171" s="14" t="s">
        <v>121</v>
      </c>
      <c r="BE171" s="196">
        <f t="shared" si="14"/>
        <v>0</v>
      </c>
      <c r="BF171" s="196">
        <f t="shared" si="15"/>
        <v>0</v>
      </c>
      <c r="BG171" s="196">
        <f t="shared" si="16"/>
        <v>0</v>
      </c>
      <c r="BH171" s="196">
        <f t="shared" si="17"/>
        <v>0</v>
      </c>
      <c r="BI171" s="196">
        <f t="shared" si="18"/>
        <v>0</v>
      </c>
      <c r="BJ171" s="14" t="s">
        <v>83</v>
      </c>
      <c r="BK171" s="196">
        <f t="shared" si="19"/>
        <v>0</v>
      </c>
      <c r="BL171" s="14" t="s">
        <v>135</v>
      </c>
      <c r="BM171" s="195" t="s">
        <v>695</v>
      </c>
    </row>
    <row r="172" spans="1:65" s="2" customFormat="1" ht="24.2" customHeight="1">
      <c r="A172" s="31"/>
      <c r="B172" s="32"/>
      <c r="C172" s="183" t="s">
        <v>321</v>
      </c>
      <c r="D172" s="183" t="s">
        <v>124</v>
      </c>
      <c r="E172" s="184" t="s">
        <v>696</v>
      </c>
      <c r="F172" s="185" t="s">
        <v>697</v>
      </c>
      <c r="G172" s="186" t="s">
        <v>142</v>
      </c>
      <c r="H172" s="187">
        <v>2</v>
      </c>
      <c r="I172" s="188"/>
      <c r="J172" s="189">
        <f t="shared" si="10"/>
        <v>0</v>
      </c>
      <c r="K172" s="185" t="s">
        <v>128</v>
      </c>
      <c r="L172" s="190"/>
      <c r="M172" s="191" t="s">
        <v>1</v>
      </c>
      <c r="N172" s="192" t="s">
        <v>40</v>
      </c>
      <c r="O172" s="68"/>
      <c r="P172" s="193">
        <f t="shared" si="11"/>
        <v>0</v>
      </c>
      <c r="Q172" s="193">
        <v>0</v>
      </c>
      <c r="R172" s="193">
        <f t="shared" si="12"/>
        <v>0</v>
      </c>
      <c r="S172" s="193">
        <v>0</v>
      </c>
      <c r="T172" s="194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5" t="s">
        <v>151</v>
      </c>
      <c r="AT172" s="195" t="s">
        <v>124</v>
      </c>
      <c r="AU172" s="195" t="s">
        <v>85</v>
      </c>
      <c r="AY172" s="14" t="s">
        <v>121</v>
      </c>
      <c r="BE172" s="196">
        <f t="shared" si="14"/>
        <v>0</v>
      </c>
      <c r="BF172" s="196">
        <f t="shared" si="15"/>
        <v>0</v>
      </c>
      <c r="BG172" s="196">
        <f t="shared" si="16"/>
        <v>0</v>
      </c>
      <c r="BH172" s="196">
        <f t="shared" si="17"/>
        <v>0</v>
      </c>
      <c r="BI172" s="196">
        <f t="shared" si="18"/>
        <v>0</v>
      </c>
      <c r="BJ172" s="14" t="s">
        <v>83</v>
      </c>
      <c r="BK172" s="196">
        <f t="shared" si="19"/>
        <v>0</v>
      </c>
      <c r="BL172" s="14" t="s">
        <v>151</v>
      </c>
      <c r="BM172" s="195" t="s">
        <v>698</v>
      </c>
    </row>
    <row r="173" spans="1:65" s="2" customFormat="1" ht="16.5" customHeight="1">
      <c r="A173" s="31"/>
      <c r="B173" s="32"/>
      <c r="C173" s="197" t="s">
        <v>325</v>
      </c>
      <c r="D173" s="197" t="s">
        <v>132</v>
      </c>
      <c r="E173" s="198" t="s">
        <v>450</v>
      </c>
      <c r="F173" s="199" t="s">
        <v>451</v>
      </c>
      <c r="G173" s="200" t="s">
        <v>142</v>
      </c>
      <c r="H173" s="201">
        <v>2</v>
      </c>
      <c r="I173" s="202"/>
      <c r="J173" s="203">
        <f t="shared" si="10"/>
        <v>0</v>
      </c>
      <c r="K173" s="199" t="s">
        <v>128</v>
      </c>
      <c r="L173" s="36"/>
      <c r="M173" s="204" t="s">
        <v>1</v>
      </c>
      <c r="N173" s="205" t="s">
        <v>40</v>
      </c>
      <c r="O173" s="68"/>
      <c r="P173" s="193">
        <f t="shared" si="11"/>
        <v>0</v>
      </c>
      <c r="Q173" s="193">
        <v>0</v>
      </c>
      <c r="R173" s="193">
        <f t="shared" si="12"/>
        <v>0</v>
      </c>
      <c r="S173" s="193">
        <v>0</v>
      </c>
      <c r="T173" s="194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5" t="s">
        <v>135</v>
      </c>
      <c r="AT173" s="195" t="s">
        <v>132</v>
      </c>
      <c r="AU173" s="195" t="s">
        <v>85</v>
      </c>
      <c r="AY173" s="14" t="s">
        <v>121</v>
      </c>
      <c r="BE173" s="196">
        <f t="shared" si="14"/>
        <v>0</v>
      </c>
      <c r="BF173" s="196">
        <f t="shared" si="15"/>
        <v>0</v>
      </c>
      <c r="BG173" s="196">
        <f t="shared" si="16"/>
        <v>0</v>
      </c>
      <c r="BH173" s="196">
        <f t="shared" si="17"/>
        <v>0</v>
      </c>
      <c r="BI173" s="196">
        <f t="shared" si="18"/>
        <v>0</v>
      </c>
      <c r="BJ173" s="14" t="s">
        <v>83</v>
      </c>
      <c r="BK173" s="196">
        <f t="shared" si="19"/>
        <v>0</v>
      </c>
      <c r="BL173" s="14" t="s">
        <v>135</v>
      </c>
      <c r="BM173" s="195" t="s">
        <v>699</v>
      </c>
    </row>
    <row r="174" spans="1:65" s="2" customFormat="1" ht="21.75" customHeight="1">
      <c r="A174" s="31"/>
      <c r="B174" s="32"/>
      <c r="C174" s="183" t="s">
        <v>329</v>
      </c>
      <c r="D174" s="183" t="s">
        <v>124</v>
      </c>
      <c r="E174" s="184" t="s">
        <v>454</v>
      </c>
      <c r="F174" s="185" t="s">
        <v>455</v>
      </c>
      <c r="G174" s="186" t="s">
        <v>142</v>
      </c>
      <c r="H174" s="187">
        <v>2</v>
      </c>
      <c r="I174" s="188"/>
      <c r="J174" s="189">
        <f t="shared" si="10"/>
        <v>0</v>
      </c>
      <c r="K174" s="185" t="s">
        <v>128</v>
      </c>
      <c r="L174" s="190"/>
      <c r="M174" s="191" t="s">
        <v>1</v>
      </c>
      <c r="N174" s="192" t="s">
        <v>40</v>
      </c>
      <c r="O174" s="68"/>
      <c r="P174" s="193">
        <f t="shared" si="11"/>
        <v>0</v>
      </c>
      <c r="Q174" s="193">
        <v>0</v>
      </c>
      <c r="R174" s="193">
        <f t="shared" si="12"/>
        <v>0</v>
      </c>
      <c r="S174" s="193">
        <v>0</v>
      </c>
      <c r="T174" s="194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5" t="s">
        <v>151</v>
      </c>
      <c r="AT174" s="195" t="s">
        <v>124</v>
      </c>
      <c r="AU174" s="195" t="s">
        <v>85</v>
      </c>
      <c r="AY174" s="14" t="s">
        <v>121</v>
      </c>
      <c r="BE174" s="196">
        <f t="shared" si="14"/>
        <v>0</v>
      </c>
      <c r="BF174" s="196">
        <f t="shared" si="15"/>
        <v>0</v>
      </c>
      <c r="BG174" s="196">
        <f t="shared" si="16"/>
        <v>0</v>
      </c>
      <c r="BH174" s="196">
        <f t="shared" si="17"/>
        <v>0</v>
      </c>
      <c r="BI174" s="196">
        <f t="shared" si="18"/>
        <v>0</v>
      </c>
      <c r="BJ174" s="14" t="s">
        <v>83</v>
      </c>
      <c r="BK174" s="196">
        <f t="shared" si="19"/>
        <v>0</v>
      </c>
      <c r="BL174" s="14" t="s">
        <v>151</v>
      </c>
      <c r="BM174" s="195" t="s">
        <v>700</v>
      </c>
    </row>
    <row r="175" spans="1:65" s="2" customFormat="1" ht="24.2" customHeight="1">
      <c r="A175" s="31"/>
      <c r="B175" s="32"/>
      <c r="C175" s="183" t="s">
        <v>333</v>
      </c>
      <c r="D175" s="183" t="s">
        <v>124</v>
      </c>
      <c r="E175" s="184" t="s">
        <v>701</v>
      </c>
      <c r="F175" s="185" t="s">
        <v>702</v>
      </c>
      <c r="G175" s="186" t="s">
        <v>142</v>
      </c>
      <c r="H175" s="187">
        <v>1</v>
      </c>
      <c r="I175" s="188"/>
      <c r="J175" s="189">
        <f t="shared" si="10"/>
        <v>0</v>
      </c>
      <c r="K175" s="185" t="s">
        <v>128</v>
      </c>
      <c r="L175" s="190"/>
      <c r="M175" s="191" t="s">
        <v>1</v>
      </c>
      <c r="N175" s="192" t="s">
        <v>40</v>
      </c>
      <c r="O175" s="68"/>
      <c r="P175" s="193">
        <f t="shared" si="11"/>
        <v>0</v>
      </c>
      <c r="Q175" s="193">
        <v>0</v>
      </c>
      <c r="R175" s="193">
        <f t="shared" si="12"/>
        <v>0</v>
      </c>
      <c r="S175" s="193">
        <v>0</v>
      </c>
      <c r="T175" s="194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5" t="s">
        <v>151</v>
      </c>
      <c r="AT175" s="195" t="s">
        <v>124</v>
      </c>
      <c r="AU175" s="195" t="s">
        <v>85</v>
      </c>
      <c r="AY175" s="14" t="s">
        <v>121</v>
      </c>
      <c r="BE175" s="196">
        <f t="shared" si="14"/>
        <v>0</v>
      </c>
      <c r="BF175" s="196">
        <f t="shared" si="15"/>
        <v>0</v>
      </c>
      <c r="BG175" s="196">
        <f t="shared" si="16"/>
        <v>0</v>
      </c>
      <c r="BH175" s="196">
        <f t="shared" si="17"/>
        <v>0</v>
      </c>
      <c r="BI175" s="196">
        <f t="shared" si="18"/>
        <v>0</v>
      </c>
      <c r="BJ175" s="14" t="s">
        <v>83</v>
      </c>
      <c r="BK175" s="196">
        <f t="shared" si="19"/>
        <v>0</v>
      </c>
      <c r="BL175" s="14" t="s">
        <v>151</v>
      </c>
      <c r="BM175" s="195" t="s">
        <v>703</v>
      </c>
    </row>
    <row r="176" spans="1:65" s="2" customFormat="1" ht="24.2" customHeight="1">
      <c r="A176" s="31"/>
      <c r="B176" s="32"/>
      <c r="C176" s="197" t="s">
        <v>337</v>
      </c>
      <c r="D176" s="197" t="s">
        <v>132</v>
      </c>
      <c r="E176" s="198" t="s">
        <v>704</v>
      </c>
      <c r="F176" s="199" t="s">
        <v>705</v>
      </c>
      <c r="G176" s="200" t="s">
        <v>142</v>
      </c>
      <c r="H176" s="201">
        <v>1</v>
      </c>
      <c r="I176" s="202"/>
      <c r="J176" s="203">
        <f t="shared" si="10"/>
        <v>0</v>
      </c>
      <c r="K176" s="199" t="s">
        <v>128</v>
      </c>
      <c r="L176" s="36"/>
      <c r="M176" s="204" t="s">
        <v>1</v>
      </c>
      <c r="N176" s="205" t="s">
        <v>40</v>
      </c>
      <c r="O176" s="68"/>
      <c r="P176" s="193">
        <f t="shared" si="11"/>
        <v>0</v>
      </c>
      <c r="Q176" s="193">
        <v>0</v>
      </c>
      <c r="R176" s="193">
        <f t="shared" si="12"/>
        <v>0</v>
      </c>
      <c r="S176" s="193">
        <v>0</v>
      </c>
      <c r="T176" s="194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5" t="s">
        <v>135</v>
      </c>
      <c r="AT176" s="195" t="s">
        <v>132</v>
      </c>
      <c r="AU176" s="195" t="s">
        <v>85</v>
      </c>
      <c r="AY176" s="14" t="s">
        <v>121</v>
      </c>
      <c r="BE176" s="196">
        <f t="shared" si="14"/>
        <v>0</v>
      </c>
      <c r="BF176" s="196">
        <f t="shared" si="15"/>
        <v>0</v>
      </c>
      <c r="BG176" s="196">
        <f t="shared" si="16"/>
        <v>0</v>
      </c>
      <c r="BH176" s="196">
        <f t="shared" si="17"/>
        <v>0</v>
      </c>
      <c r="BI176" s="196">
        <f t="shared" si="18"/>
        <v>0</v>
      </c>
      <c r="BJ176" s="14" t="s">
        <v>83</v>
      </c>
      <c r="BK176" s="196">
        <f t="shared" si="19"/>
        <v>0</v>
      </c>
      <c r="BL176" s="14" t="s">
        <v>135</v>
      </c>
      <c r="BM176" s="195" t="s">
        <v>706</v>
      </c>
    </row>
    <row r="177" spans="1:65" s="2" customFormat="1" ht="49.15" customHeight="1">
      <c r="A177" s="31"/>
      <c r="B177" s="32"/>
      <c r="C177" s="197" t="s">
        <v>341</v>
      </c>
      <c r="D177" s="197" t="s">
        <v>132</v>
      </c>
      <c r="E177" s="198" t="s">
        <v>474</v>
      </c>
      <c r="F177" s="199" t="s">
        <v>475</v>
      </c>
      <c r="G177" s="200" t="s">
        <v>142</v>
      </c>
      <c r="H177" s="201">
        <v>3</v>
      </c>
      <c r="I177" s="202"/>
      <c r="J177" s="203">
        <f t="shared" si="10"/>
        <v>0</v>
      </c>
      <c r="K177" s="199" t="s">
        <v>128</v>
      </c>
      <c r="L177" s="36"/>
      <c r="M177" s="204" t="s">
        <v>1</v>
      </c>
      <c r="N177" s="205" t="s">
        <v>40</v>
      </c>
      <c r="O177" s="68"/>
      <c r="P177" s="193">
        <f t="shared" si="11"/>
        <v>0</v>
      </c>
      <c r="Q177" s="193">
        <v>0</v>
      </c>
      <c r="R177" s="193">
        <f t="shared" si="12"/>
        <v>0</v>
      </c>
      <c r="S177" s="193">
        <v>0</v>
      </c>
      <c r="T177" s="194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5" t="s">
        <v>135</v>
      </c>
      <c r="AT177" s="195" t="s">
        <v>132</v>
      </c>
      <c r="AU177" s="195" t="s">
        <v>85</v>
      </c>
      <c r="AY177" s="14" t="s">
        <v>121</v>
      </c>
      <c r="BE177" s="196">
        <f t="shared" si="14"/>
        <v>0</v>
      </c>
      <c r="BF177" s="196">
        <f t="shared" si="15"/>
        <v>0</v>
      </c>
      <c r="BG177" s="196">
        <f t="shared" si="16"/>
        <v>0</v>
      </c>
      <c r="BH177" s="196">
        <f t="shared" si="17"/>
        <v>0</v>
      </c>
      <c r="BI177" s="196">
        <f t="shared" si="18"/>
        <v>0</v>
      </c>
      <c r="BJ177" s="14" t="s">
        <v>83</v>
      </c>
      <c r="BK177" s="196">
        <f t="shared" si="19"/>
        <v>0</v>
      </c>
      <c r="BL177" s="14" t="s">
        <v>135</v>
      </c>
      <c r="BM177" s="195" t="s">
        <v>707</v>
      </c>
    </row>
    <row r="178" spans="1:65" s="2" customFormat="1" ht="37.9" customHeight="1">
      <c r="A178" s="31"/>
      <c r="B178" s="32"/>
      <c r="C178" s="197" t="s">
        <v>345</v>
      </c>
      <c r="D178" s="197" t="s">
        <v>132</v>
      </c>
      <c r="E178" s="198" t="s">
        <v>708</v>
      </c>
      <c r="F178" s="199" t="s">
        <v>709</v>
      </c>
      <c r="G178" s="200" t="s">
        <v>142</v>
      </c>
      <c r="H178" s="201">
        <v>3</v>
      </c>
      <c r="I178" s="202"/>
      <c r="J178" s="203">
        <f t="shared" si="10"/>
        <v>0</v>
      </c>
      <c r="K178" s="199" t="s">
        <v>128</v>
      </c>
      <c r="L178" s="36"/>
      <c r="M178" s="204" t="s">
        <v>1</v>
      </c>
      <c r="N178" s="205" t="s">
        <v>40</v>
      </c>
      <c r="O178" s="68"/>
      <c r="P178" s="193">
        <f t="shared" si="11"/>
        <v>0</v>
      </c>
      <c r="Q178" s="193">
        <v>0</v>
      </c>
      <c r="R178" s="193">
        <f t="shared" si="12"/>
        <v>0</v>
      </c>
      <c r="S178" s="193">
        <v>0</v>
      </c>
      <c r="T178" s="194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5" t="s">
        <v>135</v>
      </c>
      <c r="AT178" s="195" t="s">
        <v>132</v>
      </c>
      <c r="AU178" s="195" t="s">
        <v>85</v>
      </c>
      <c r="AY178" s="14" t="s">
        <v>121</v>
      </c>
      <c r="BE178" s="196">
        <f t="shared" si="14"/>
        <v>0</v>
      </c>
      <c r="BF178" s="196">
        <f t="shared" si="15"/>
        <v>0</v>
      </c>
      <c r="BG178" s="196">
        <f t="shared" si="16"/>
        <v>0</v>
      </c>
      <c r="BH178" s="196">
        <f t="shared" si="17"/>
        <v>0</v>
      </c>
      <c r="BI178" s="196">
        <f t="shared" si="18"/>
        <v>0</v>
      </c>
      <c r="BJ178" s="14" t="s">
        <v>83</v>
      </c>
      <c r="BK178" s="196">
        <f t="shared" si="19"/>
        <v>0</v>
      </c>
      <c r="BL178" s="14" t="s">
        <v>135</v>
      </c>
      <c r="BM178" s="195" t="s">
        <v>710</v>
      </c>
    </row>
    <row r="179" spans="1:65" s="2" customFormat="1" ht="24.2" customHeight="1">
      <c r="A179" s="31"/>
      <c r="B179" s="32"/>
      <c r="C179" s="183" t="s">
        <v>349</v>
      </c>
      <c r="D179" s="183" t="s">
        <v>124</v>
      </c>
      <c r="E179" s="184" t="s">
        <v>711</v>
      </c>
      <c r="F179" s="185" t="s">
        <v>712</v>
      </c>
      <c r="G179" s="186" t="s">
        <v>150</v>
      </c>
      <c r="H179" s="187">
        <v>5</v>
      </c>
      <c r="I179" s="188"/>
      <c r="J179" s="189">
        <f t="shared" si="10"/>
        <v>0</v>
      </c>
      <c r="K179" s="185" t="s">
        <v>128</v>
      </c>
      <c r="L179" s="190"/>
      <c r="M179" s="191" t="s">
        <v>1</v>
      </c>
      <c r="N179" s="192" t="s">
        <v>40</v>
      </c>
      <c r="O179" s="68"/>
      <c r="P179" s="193">
        <f t="shared" si="11"/>
        <v>0</v>
      </c>
      <c r="Q179" s="193">
        <v>0</v>
      </c>
      <c r="R179" s="193">
        <f t="shared" si="12"/>
        <v>0</v>
      </c>
      <c r="S179" s="193">
        <v>0</v>
      </c>
      <c r="T179" s="194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5" t="s">
        <v>135</v>
      </c>
      <c r="AT179" s="195" t="s">
        <v>124</v>
      </c>
      <c r="AU179" s="195" t="s">
        <v>85</v>
      </c>
      <c r="AY179" s="14" t="s">
        <v>121</v>
      </c>
      <c r="BE179" s="196">
        <f t="shared" si="14"/>
        <v>0</v>
      </c>
      <c r="BF179" s="196">
        <f t="shared" si="15"/>
        <v>0</v>
      </c>
      <c r="BG179" s="196">
        <f t="shared" si="16"/>
        <v>0</v>
      </c>
      <c r="BH179" s="196">
        <f t="shared" si="17"/>
        <v>0</v>
      </c>
      <c r="BI179" s="196">
        <f t="shared" si="18"/>
        <v>0</v>
      </c>
      <c r="BJ179" s="14" t="s">
        <v>83</v>
      </c>
      <c r="BK179" s="196">
        <f t="shared" si="19"/>
        <v>0</v>
      </c>
      <c r="BL179" s="14" t="s">
        <v>135</v>
      </c>
      <c r="BM179" s="195" t="s">
        <v>713</v>
      </c>
    </row>
    <row r="180" spans="1:65" s="2" customFormat="1" ht="33" customHeight="1">
      <c r="A180" s="31"/>
      <c r="B180" s="32"/>
      <c r="C180" s="197" t="s">
        <v>353</v>
      </c>
      <c r="D180" s="197" t="s">
        <v>132</v>
      </c>
      <c r="E180" s="198" t="s">
        <v>714</v>
      </c>
      <c r="F180" s="199" t="s">
        <v>715</v>
      </c>
      <c r="G180" s="200" t="s">
        <v>150</v>
      </c>
      <c r="H180" s="201">
        <v>5</v>
      </c>
      <c r="I180" s="202"/>
      <c r="J180" s="203">
        <f t="shared" si="10"/>
        <v>0</v>
      </c>
      <c r="K180" s="199" t="s">
        <v>128</v>
      </c>
      <c r="L180" s="36"/>
      <c r="M180" s="204" t="s">
        <v>1</v>
      </c>
      <c r="N180" s="205" t="s">
        <v>40</v>
      </c>
      <c r="O180" s="68"/>
      <c r="P180" s="193">
        <f t="shared" si="11"/>
        <v>0</v>
      </c>
      <c r="Q180" s="193">
        <v>0</v>
      </c>
      <c r="R180" s="193">
        <f t="shared" si="12"/>
        <v>0</v>
      </c>
      <c r="S180" s="193">
        <v>0</v>
      </c>
      <c r="T180" s="194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5" t="s">
        <v>135</v>
      </c>
      <c r="AT180" s="195" t="s">
        <v>132</v>
      </c>
      <c r="AU180" s="195" t="s">
        <v>85</v>
      </c>
      <c r="AY180" s="14" t="s">
        <v>121</v>
      </c>
      <c r="BE180" s="196">
        <f t="shared" si="14"/>
        <v>0</v>
      </c>
      <c r="BF180" s="196">
        <f t="shared" si="15"/>
        <v>0</v>
      </c>
      <c r="BG180" s="196">
        <f t="shared" si="16"/>
        <v>0</v>
      </c>
      <c r="BH180" s="196">
        <f t="shared" si="17"/>
        <v>0</v>
      </c>
      <c r="BI180" s="196">
        <f t="shared" si="18"/>
        <v>0</v>
      </c>
      <c r="BJ180" s="14" t="s">
        <v>83</v>
      </c>
      <c r="BK180" s="196">
        <f t="shared" si="19"/>
        <v>0</v>
      </c>
      <c r="BL180" s="14" t="s">
        <v>135</v>
      </c>
      <c r="BM180" s="195" t="s">
        <v>716</v>
      </c>
    </row>
    <row r="181" spans="1:65" s="2" customFormat="1" ht="24.2" customHeight="1">
      <c r="A181" s="31"/>
      <c r="B181" s="32"/>
      <c r="C181" s="183" t="s">
        <v>357</v>
      </c>
      <c r="D181" s="183" t="s">
        <v>124</v>
      </c>
      <c r="E181" s="184" t="s">
        <v>717</v>
      </c>
      <c r="F181" s="185" t="s">
        <v>718</v>
      </c>
      <c r="G181" s="186" t="s">
        <v>150</v>
      </c>
      <c r="H181" s="187">
        <v>5</v>
      </c>
      <c r="I181" s="188"/>
      <c r="J181" s="189">
        <f t="shared" si="10"/>
        <v>0</v>
      </c>
      <c r="K181" s="185" t="s">
        <v>128</v>
      </c>
      <c r="L181" s="190"/>
      <c r="M181" s="191" t="s">
        <v>1</v>
      </c>
      <c r="N181" s="192" t="s">
        <v>40</v>
      </c>
      <c r="O181" s="68"/>
      <c r="P181" s="193">
        <f t="shared" si="11"/>
        <v>0</v>
      </c>
      <c r="Q181" s="193">
        <v>0</v>
      </c>
      <c r="R181" s="193">
        <f t="shared" si="12"/>
        <v>0</v>
      </c>
      <c r="S181" s="193">
        <v>0</v>
      </c>
      <c r="T181" s="194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5" t="s">
        <v>135</v>
      </c>
      <c r="AT181" s="195" t="s">
        <v>124</v>
      </c>
      <c r="AU181" s="195" t="s">
        <v>85</v>
      </c>
      <c r="AY181" s="14" t="s">
        <v>121</v>
      </c>
      <c r="BE181" s="196">
        <f t="shared" si="14"/>
        <v>0</v>
      </c>
      <c r="BF181" s="196">
        <f t="shared" si="15"/>
        <v>0</v>
      </c>
      <c r="BG181" s="196">
        <f t="shared" si="16"/>
        <v>0</v>
      </c>
      <c r="BH181" s="196">
        <f t="shared" si="17"/>
        <v>0</v>
      </c>
      <c r="BI181" s="196">
        <f t="shared" si="18"/>
        <v>0</v>
      </c>
      <c r="BJ181" s="14" t="s">
        <v>83</v>
      </c>
      <c r="BK181" s="196">
        <f t="shared" si="19"/>
        <v>0</v>
      </c>
      <c r="BL181" s="14" t="s">
        <v>135</v>
      </c>
      <c r="BM181" s="195" t="s">
        <v>719</v>
      </c>
    </row>
    <row r="182" spans="1:65" s="2" customFormat="1" ht="78" customHeight="1">
      <c r="A182" s="31"/>
      <c r="B182" s="32"/>
      <c r="C182" s="197" t="s">
        <v>361</v>
      </c>
      <c r="D182" s="197" t="s">
        <v>132</v>
      </c>
      <c r="E182" s="198" t="s">
        <v>720</v>
      </c>
      <c r="F182" s="199" t="s">
        <v>721</v>
      </c>
      <c r="G182" s="200" t="s">
        <v>142</v>
      </c>
      <c r="H182" s="201">
        <v>2</v>
      </c>
      <c r="I182" s="202"/>
      <c r="J182" s="203">
        <f t="shared" si="10"/>
        <v>0</v>
      </c>
      <c r="K182" s="199" t="s">
        <v>128</v>
      </c>
      <c r="L182" s="36"/>
      <c r="M182" s="204" t="s">
        <v>1</v>
      </c>
      <c r="N182" s="205" t="s">
        <v>40</v>
      </c>
      <c r="O182" s="68"/>
      <c r="P182" s="193">
        <f t="shared" si="11"/>
        <v>0</v>
      </c>
      <c r="Q182" s="193">
        <v>0</v>
      </c>
      <c r="R182" s="193">
        <f t="shared" si="12"/>
        <v>0</v>
      </c>
      <c r="S182" s="193">
        <v>0</v>
      </c>
      <c r="T182" s="194">
        <f t="shared" si="1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5" t="s">
        <v>135</v>
      </c>
      <c r="AT182" s="195" t="s">
        <v>132</v>
      </c>
      <c r="AU182" s="195" t="s">
        <v>85</v>
      </c>
      <c r="AY182" s="14" t="s">
        <v>121</v>
      </c>
      <c r="BE182" s="196">
        <f t="shared" si="14"/>
        <v>0</v>
      </c>
      <c r="BF182" s="196">
        <f t="shared" si="15"/>
        <v>0</v>
      </c>
      <c r="BG182" s="196">
        <f t="shared" si="16"/>
        <v>0</v>
      </c>
      <c r="BH182" s="196">
        <f t="shared" si="17"/>
        <v>0</v>
      </c>
      <c r="BI182" s="196">
        <f t="shared" si="18"/>
        <v>0</v>
      </c>
      <c r="BJ182" s="14" t="s">
        <v>83</v>
      </c>
      <c r="BK182" s="196">
        <f t="shared" si="19"/>
        <v>0</v>
      </c>
      <c r="BL182" s="14" t="s">
        <v>135</v>
      </c>
      <c r="BM182" s="195" t="s">
        <v>722</v>
      </c>
    </row>
    <row r="183" spans="1:65" s="2" customFormat="1" ht="49.15" customHeight="1">
      <c r="A183" s="31"/>
      <c r="B183" s="32"/>
      <c r="C183" s="197" t="s">
        <v>365</v>
      </c>
      <c r="D183" s="197" t="s">
        <v>132</v>
      </c>
      <c r="E183" s="198" t="s">
        <v>499</v>
      </c>
      <c r="F183" s="199" t="s">
        <v>500</v>
      </c>
      <c r="G183" s="200" t="s">
        <v>501</v>
      </c>
      <c r="H183" s="201">
        <v>172</v>
      </c>
      <c r="I183" s="202"/>
      <c r="J183" s="203">
        <f t="shared" si="10"/>
        <v>0</v>
      </c>
      <c r="K183" s="199" t="s">
        <v>128</v>
      </c>
      <c r="L183" s="36"/>
      <c r="M183" s="204" t="s">
        <v>1</v>
      </c>
      <c r="N183" s="205" t="s">
        <v>40</v>
      </c>
      <c r="O183" s="68"/>
      <c r="P183" s="193">
        <f t="shared" si="11"/>
        <v>0</v>
      </c>
      <c r="Q183" s="193">
        <v>0</v>
      </c>
      <c r="R183" s="193">
        <f t="shared" si="12"/>
        <v>0</v>
      </c>
      <c r="S183" s="193">
        <v>0</v>
      </c>
      <c r="T183" s="194">
        <f t="shared" si="1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5" t="s">
        <v>135</v>
      </c>
      <c r="AT183" s="195" t="s">
        <v>132</v>
      </c>
      <c r="AU183" s="195" t="s">
        <v>85</v>
      </c>
      <c r="AY183" s="14" t="s">
        <v>121</v>
      </c>
      <c r="BE183" s="196">
        <f t="shared" si="14"/>
        <v>0</v>
      </c>
      <c r="BF183" s="196">
        <f t="shared" si="15"/>
        <v>0</v>
      </c>
      <c r="BG183" s="196">
        <f t="shared" si="16"/>
        <v>0</v>
      </c>
      <c r="BH183" s="196">
        <f t="shared" si="17"/>
        <v>0</v>
      </c>
      <c r="BI183" s="196">
        <f t="shared" si="18"/>
        <v>0</v>
      </c>
      <c r="BJ183" s="14" t="s">
        <v>83</v>
      </c>
      <c r="BK183" s="196">
        <f t="shared" si="19"/>
        <v>0</v>
      </c>
      <c r="BL183" s="14" t="s">
        <v>135</v>
      </c>
      <c r="BM183" s="195" t="s">
        <v>723</v>
      </c>
    </row>
    <row r="184" spans="1:65" s="12" customFormat="1" ht="22.9" customHeight="1">
      <c r="B184" s="167"/>
      <c r="C184" s="168"/>
      <c r="D184" s="169" t="s">
        <v>74</v>
      </c>
      <c r="E184" s="181" t="s">
        <v>503</v>
      </c>
      <c r="F184" s="181" t="s">
        <v>504</v>
      </c>
      <c r="G184" s="168"/>
      <c r="H184" s="168"/>
      <c r="I184" s="171"/>
      <c r="J184" s="182">
        <f>BK184</f>
        <v>0</v>
      </c>
      <c r="K184" s="168"/>
      <c r="L184" s="173"/>
      <c r="M184" s="174"/>
      <c r="N184" s="175"/>
      <c r="O184" s="175"/>
      <c r="P184" s="176">
        <f>SUM(P185:P193)</f>
        <v>0</v>
      </c>
      <c r="Q184" s="175"/>
      <c r="R184" s="176">
        <f>SUM(R185:R193)</f>
        <v>0</v>
      </c>
      <c r="S184" s="175"/>
      <c r="T184" s="177">
        <f>SUM(T185:T193)</f>
        <v>0</v>
      </c>
      <c r="AR184" s="178" t="s">
        <v>83</v>
      </c>
      <c r="AT184" s="179" t="s">
        <v>74</v>
      </c>
      <c r="AU184" s="179" t="s">
        <v>83</v>
      </c>
      <c r="AY184" s="178" t="s">
        <v>121</v>
      </c>
      <c r="BK184" s="180">
        <f>SUM(BK185:BK193)</f>
        <v>0</v>
      </c>
    </row>
    <row r="185" spans="1:65" s="2" customFormat="1" ht="44.25" customHeight="1">
      <c r="A185" s="31"/>
      <c r="B185" s="32"/>
      <c r="C185" s="197" t="s">
        <v>369</v>
      </c>
      <c r="D185" s="197" t="s">
        <v>132</v>
      </c>
      <c r="E185" s="198" t="s">
        <v>506</v>
      </c>
      <c r="F185" s="199" t="s">
        <v>507</v>
      </c>
      <c r="G185" s="200" t="s">
        <v>142</v>
      </c>
      <c r="H185" s="201">
        <v>26</v>
      </c>
      <c r="I185" s="202"/>
      <c r="J185" s="203">
        <f t="shared" ref="J185:J193" si="20">ROUND(I185*H185,2)</f>
        <v>0</v>
      </c>
      <c r="K185" s="199" t="s">
        <v>128</v>
      </c>
      <c r="L185" s="36"/>
      <c r="M185" s="204" t="s">
        <v>1</v>
      </c>
      <c r="N185" s="205" t="s">
        <v>40</v>
      </c>
      <c r="O185" s="68"/>
      <c r="P185" s="193">
        <f t="shared" ref="P185:P193" si="21">O185*H185</f>
        <v>0</v>
      </c>
      <c r="Q185" s="193">
        <v>0</v>
      </c>
      <c r="R185" s="193">
        <f t="shared" ref="R185:R193" si="22">Q185*H185</f>
        <v>0</v>
      </c>
      <c r="S185" s="193">
        <v>0</v>
      </c>
      <c r="T185" s="194">
        <f t="shared" ref="T185:T193" si="23"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5" t="s">
        <v>135</v>
      </c>
      <c r="AT185" s="195" t="s">
        <v>132</v>
      </c>
      <c r="AU185" s="195" t="s">
        <v>85</v>
      </c>
      <c r="AY185" s="14" t="s">
        <v>121</v>
      </c>
      <c r="BE185" s="196">
        <f t="shared" ref="BE185:BE193" si="24">IF(N185="základní",J185,0)</f>
        <v>0</v>
      </c>
      <c r="BF185" s="196">
        <f t="shared" ref="BF185:BF193" si="25">IF(N185="snížená",J185,0)</f>
        <v>0</v>
      </c>
      <c r="BG185" s="196">
        <f t="shared" ref="BG185:BG193" si="26">IF(N185="zákl. přenesená",J185,0)</f>
        <v>0</v>
      </c>
      <c r="BH185" s="196">
        <f t="shared" ref="BH185:BH193" si="27">IF(N185="sníž. přenesená",J185,0)</f>
        <v>0</v>
      </c>
      <c r="BI185" s="196">
        <f t="shared" ref="BI185:BI193" si="28">IF(N185="nulová",J185,0)</f>
        <v>0</v>
      </c>
      <c r="BJ185" s="14" t="s">
        <v>83</v>
      </c>
      <c r="BK185" s="196">
        <f t="shared" ref="BK185:BK193" si="29">ROUND(I185*H185,2)</f>
        <v>0</v>
      </c>
      <c r="BL185" s="14" t="s">
        <v>135</v>
      </c>
      <c r="BM185" s="195" t="s">
        <v>724</v>
      </c>
    </row>
    <row r="186" spans="1:65" s="2" customFormat="1" ht="44.25" customHeight="1">
      <c r="A186" s="31"/>
      <c r="B186" s="32"/>
      <c r="C186" s="197" t="s">
        <v>373</v>
      </c>
      <c r="D186" s="197" t="s">
        <v>132</v>
      </c>
      <c r="E186" s="198" t="s">
        <v>725</v>
      </c>
      <c r="F186" s="199" t="s">
        <v>726</v>
      </c>
      <c r="G186" s="200" t="s">
        <v>142</v>
      </c>
      <c r="H186" s="201">
        <v>2</v>
      </c>
      <c r="I186" s="202"/>
      <c r="J186" s="203">
        <f t="shared" si="20"/>
        <v>0</v>
      </c>
      <c r="K186" s="199" t="s">
        <v>128</v>
      </c>
      <c r="L186" s="36"/>
      <c r="M186" s="204" t="s">
        <v>1</v>
      </c>
      <c r="N186" s="205" t="s">
        <v>40</v>
      </c>
      <c r="O186" s="68"/>
      <c r="P186" s="193">
        <f t="shared" si="21"/>
        <v>0</v>
      </c>
      <c r="Q186" s="193">
        <v>0</v>
      </c>
      <c r="R186" s="193">
        <f t="shared" si="22"/>
        <v>0</v>
      </c>
      <c r="S186" s="193">
        <v>0</v>
      </c>
      <c r="T186" s="194">
        <f t="shared" si="2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5" t="s">
        <v>135</v>
      </c>
      <c r="AT186" s="195" t="s">
        <v>132</v>
      </c>
      <c r="AU186" s="195" t="s">
        <v>85</v>
      </c>
      <c r="AY186" s="14" t="s">
        <v>121</v>
      </c>
      <c r="BE186" s="196">
        <f t="shared" si="24"/>
        <v>0</v>
      </c>
      <c r="BF186" s="196">
        <f t="shared" si="25"/>
        <v>0</v>
      </c>
      <c r="BG186" s="196">
        <f t="shared" si="26"/>
        <v>0</v>
      </c>
      <c r="BH186" s="196">
        <f t="shared" si="27"/>
        <v>0</v>
      </c>
      <c r="BI186" s="196">
        <f t="shared" si="28"/>
        <v>0</v>
      </c>
      <c r="BJ186" s="14" t="s">
        <v>83</v>
      </c>
      <c r="BK186" s="196">
        <f t="shared" si="29"/>
        <v>0</v>
      </c>
      <c r="BL186" s="14" t="s">
        <v>135</v>
      </c>
      <c r="BM186" s="195" t="s">
        <v>727</v>
      </c>
    </row>
    <row r="187" spans="1:65" s="2" customFormat="1" ht="44.25" customHeight="1">
      <c r="A187" s="31"/>
      <c r="B187" s="32"/>
      <c r="C187" s="197" t="s">
        <v>377</v>
      </c>
      <c r="D187" s="197" t="s">
        <v>132</v>
      </c>
      <c r="E187" s="198" t="s">
        <v>728</v>
      </c>
      <c r="F187" s="199" t="s">
        <v>729</v>
      </c>
      <c r="G187" s="200" t="s">
        <v>142</v>
      </c>
      <c r="H187" s="201">
        <v>2</v>
      </c>
      <c r="I187" s="202"/>
      <c r="J187" s="203">
        <f t="shared" si="20"/>
        <v>0</v>
      </c>
      <c r="K187" s="199" t="s">
        <v>128</v>
      </c>
      <c r="L187" s="36"/>
      <c r="M187" s="204" t="s">
        <v>1</v>
      </c>
      <c r="N187" s="205" t="s">
        <v>40</v>
      </c>
      <c r="O187" s="68"/>
      <c r="P187" s="193">
        <f t="shared" si="21"/>
        <v>0</v>
      </c>
      <c r="Q187" s="193">
        <v>0</v>
      </c>
      <c r="R187" s="193">
        <f t="shared" si="22"/>
        <v>0</v>
      </c>
      <c r="S187" s="193">
        <v>0</v>
      </c>
      <c r="T187" s="194">
        <f t="shared" si="2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5" t="s">
        <v>135</v>
      </c>
      <c r="AT187" s="195" t="s">
        <v>132</v>
      </c>
      <c r="AU187" s="195" t="s">
        <v>85</v>
      </c>
      <c r="AY187" s="14" t="s">
        <v>121</v>
      </c>
      <c r="BE187" s="196">
        <f t="shared" si="24"/>
        <v>0</v>
      </c>
      <c r="BF187" s="196">
        <f t="shared" si="25"/>
        <v>0</v>
      </c>
      <c r="BG187" s="196">
        <f t="shared" si="26"/>
        <v>0</v>
      </c>
      <c r="BH187" s="196">
        <f t="shared" si="27"/>
        <v>0</v>
      </c>
      <c r="BI187" s="196">
        <f t="shared" si="28"/>
        <v>0</v>
      </c>
      <c r="BJ187" s="14" t="s">
        <v>83</v>
      </c>
      <c r="BK187" s="196">
        <f t="shared" si="29"/>
        <v>0</v>
      </c>
      <c r="BL187" s="14" t="s">
        <v>135</v>
      </c>
      <c r="BM187" s="195" t="s">
        <v>730</v>
      </c>
    </row>
    <row r="188" spans="1:65" s="2" customFormat="1" ht="37.9" customHeight="1">
      <c r="A188" s="31"/>
      <c r="B188" s="32"/>
      <c r="C188" s="197" t="s">
        <v>381</v>
      </c>
      <c r="D188" s="197" t="s">
        <v>132</v>
      </c>
      <c r="E188" s="198" t="s">
        <v>530</v>
      </c>
      <c r="F188" s="199" t="s">
        <v>531</v>
      </c>
      <c r="G188" s="200" t="s">
        <v>142</v>
      </c>
      <c r="H188" s="201">
        <v>271</v>
      </c>
      <c r="I188" s="202"/>
      <c r="J188" s="203">
        <f t="shared" si="20"/>
        <v>0</v>
      </c>
      <c r="K188" s="199" t="s">
        <v>128</v>
      </c>
      <c r="L188" s="36"/>
      <c r="M188" s="204" t="s">
        <v>1</v>
      </c>
      <c r="N188" s="205" t="s">
        <v>40</v>
      </c>
      <c r="O188" s="68"/>
      <c r="P188" s="193">
        <f t="shared" si="21"/>
        <v>0</v>
      </c>
      <c r="Q188" s="193">
        <v>0</v>
      </c>
      <c r="R188" s="193">
        <f t="shared" si="22"/>
        <v>0</v>
      </c>
      <c r="S188" s="193">
        <v>0</v>
      </c>
      <c r="T188" s="194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5" t="s">
        <v>135</v>
      </c>
      <c r="AT188" s="195" t="s">
        <v>132</v>
      </c>
      <c r="AU188" s="195" t="s">
        <v>85</v>
      </c>
      <c r="AY188" s="14" t="s">
        <v>121</v>
      </c>
      <c r="BE188" s="196">
        <f t="shared" si="24"/>
        <v>0</v>
      </c>
      <c r="BF188" s="196">
        <f t="shared" si="25"/>
        <v>0</v>
      </c>
      <c r="BG188" s="196">
        <f t="shared" si="26"/>
        <v>0</v>
      </c>
      <c r="BH188" s="196">
        <f t="shared" si="27"/>
        <v>0</v>
      </c>
      <c r="BI188" s="196">
        <f t="shared" si="28"/>
        <v>0</v>
      </c>
      <c r="BJ188" s="14" t="s">
        <v>83</v>
      </c>
      <c r="BK188" s="196">
        <f t="shared" si="29"/>
        <v>0</v>
      </c>
      <c r="BL188" s="14" t="s">
        <v>135</v>
      </c>
      <c r="BM188" s="195" t="s">
        <v>731</v>
      </c>
    </row>
    <row r="189" spans="1:65" s="2" customFormat="1" ht="37.9" customHeight="1">
      <c r="A189" s="31"/>
      <c r="B189" s="32"/>
      <c r="C189" s="197" t="s">
        <v>385</v>
      </c>
      <c r="D189" s="197" t="s">
        <v>132</v>
      </c>
      <c r="E189" s="198" t="s">
        <v>542</v>
      </c>
      <c r="F189" s="199" t="s">
        <v>543</v>
      </c>
      <c r="G189" s="200" t="s">
        <v>142</v>
      </c>
      <c r="H189" s="201">
        <v>4</v>
      </c>
      <c r="I189" s="202"/>
      <c r="J189" s="203">
        <f t="shared" si="20"/>
        <v>0</v>
      </c>
      <c r="K189" s="199" t="s">
        <v>128</v>
      </c>
      <c r="L189" s="36"/>
      <c r="M189" s="204" t="s">
        <v>1</v>
      </c>
      <c r="N189" s="205" t="s">
        <v>40</v>
      </c>
      <c r="O189" s="68"/>
      <c r="P189" s="193">
        <f t="shared" si="21"/>
        <v>0</v>
      </c>
      <c r="Q189" s="193">
        <v>0</v>
      </c>
      <c r="R189" s="193">
        <f t="shared" si="22"/>
        <v>0</v>
      </c>
      <c r="S189" s="193">
        <v>0</v>
      </c>
      <c r="T189" s="194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5" t="s">
        <v>135</v>
      </c>
      <c r="AT189" s="195" t="s">
        <v>132</v>
      </c>
      <c r="AU189" s="195" t="s">
        <v>85</v>
      </c>
      <c r="AY189" s="14" t="s">
        <v>121</v>
      </c>
      <c r="BE189" s="196">
        <f t="shared" si="24"/>
        <v>0</v>
      </c>
      <c r="BF189" s="196">
        <f t="shared" si="25"/>
        <v>0</v>
      </c>
      <c r="BG189" s="196">
        <f t="shared" si="26"/>
        <v>0</v>
      </c>
      <c r="BH189" s="196">
        <f t="shared" si="27"/>
        <v>0</v>
      </c>
      <c r="BI189" s="196">
        <f t="shared" si="28"/>
        <v>0</v>
      </c>
      <c r="BJ189" s="14" t="s">
        <v>83</v>
      </c>
      <c r="BK189" s="196">
        <f t="shared" si="29"/>
        <v>0</v>
      </c>
      <c r="BL189" s="14" t="s">
        <v>135</v>
      </c>
      <c r="BM189" s="195" t="s">
        <v>732</v>
      </c>
    </row>
    <row r="190" spans="1:65" s="2" customFormat="1" ht="49.15" customHeight="1">
      <c r="A190" s="31"/>
      <c r="B190" s="32"/>
      <c r="C190" s="197" t="s">
        <v>389</v>
      </c>
      <c r="D190" s="197" t="s">
        <v>132</v>
      </c>
      <c r="E190" s="198" t="s">
        <v>733</v>
      </c>
      <c r="F190" s="199" t="s">
        <v>734</v>
      </c>
      <c r="G190" s="200" t="s">
        <v>142</v>
      </c>
      <c r="H190" s="201">
        <v>4</v>
      </c>
      <c r="I190" s="202"/>
      <c r="J190" s="203">
        <f t="shared" si="20"/>
        <v>0</v>
      </c>
      <c r="K190" s="199" t="s">
        <v>128</v>
      </c>
      <c r="L190" s="36"/>
      <c r="M190" s="204" t="s">
        <v>1</v>
      </c>
      <c r="N190" s="205" t="s">
        <v>40</v>
      </c>
      <c r="O190" s="68"/>
      <c r="P190" s="193">
        <f t="shared" si="21"/>
        <v>0</v>
      </c>
      <c r="Q190" s="193">
        <v>0</v>
      </c>
      <c r="R190" s="193">
        <f t="shared" si="22"/>
        <v>0</v>
      </c>
      <c r="S190" s="193">
        <v>0</v>
      </c>
      <c r="T190" s="194">
        <f t="shared" si="2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5" t="s">
        <v>135</v>
      </c>
      <c r="AT190" s="195" t="s">
        <v>132</v>
      </c>
      <c r="AU190" s="195" t="s">
        <v>85</v>
      </c>
      <c r="AY190" s="14" t="s">
        <v>121</v>
      </c>
      <c r="BE190" s="196">
        <f t="shared" si="24"/>
        <v>0</v>
      </c>
      <c r="BF190" s="196">
        <f t="shared" si="25"/>
        <v>0</v>
      </c>
      <c r="BG190" s="196">
        <f t="shared" si="26"/>
        <v>0</v>
      </c>
      <c r="BH190" s="196">
        <f t="shared" si="27"/>
        <v>0</v>
      </c>
      <c r="BI190" s="196">
        <f t="shared" si="28"/>
        <v>0</v>
      </c>
      <c r="BJ190" s="14" t="s">
        <v>83</v>
      </c>
      <c r="BK190" s="196">
        <f t="shared" si="29"/>
        <v>0</v>
      </c>
      <c r="BL190" s="14" t="s">
        <v>135</v>
      </c>
      <c r="BM190" s="195" t="s">
        <v>735</v>
      </c>
    </row>
    <row r="191" spans="1:65" s="2" customFormat="1" ht="37.9" customHeight="1">
      <c r="A191" s="31"/>
      <c r="B191" s="32"/>
      <c r="C191" s="197" t="s">
        <v>393</v>
      </c>
      <c r="D191" s="197" t="s">
        <v>132</v>
      </c>
      <c r="E191" s="198" t="s">
        <v>736</v>
      </c>
      <c r="F191" s="199" t="s">
        <v>737</v>
      </c>
      <c r="G191" s="200" t="s">
        <v>142</v>
      </c>
      <c r="H191" s="201">
        <v>1</v>
      </c>
      <c r="I191" s="202"/>
      <c r="J191" s="203">
        <f t="shared" si="20"/>
        <v>0</v>
      </c>
      <c r="K191" s="199" t="s">
        <v>128</v>
      </c>
      <c r="L191" s="36"/>
      <c r="M191" s="204" t="s">
        <v>1</v>
      </c>
      <c r="N191" s="205" t="s">
        <v>40</v>
      </c>
      <c r="O191" s="68"/>
      <c r="P191" s="193">
        <f t="shared" si="21"/>
        <v>0</v>
      </c>
      <c r="Q191" s="193">
        <v>0</v>
      </c>
      <c r="R191" s="193">
        <f t="shared" si="22"/>
        <v>0</v>
      </c>
      <c r="S191" s="193">
        <v>0</v>
      </c>
      <c r="T191" s="194">
        <f t="shared" si="2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5" t="s">
        <v>135</v>
      </c>
      <c r="AT191" s="195" t="s">
        <v>132</v>
      </c>
      <c r="AU191" s="195" t="s">
        <v>85</v>
      </c>
      <c r="AY191" s="14" t="s">
        <v>121</v>
      </c>
      <c r="BE191" s="196">
        <f t="shared" si="24"/>
        <v>0</v>
      </c>
      <c r="BF191" s="196">
        <f t="shared" si="25"/>
        <v>0</v>
      </c>
      <c r="BG191" s="196">
        <f t="shared" si="26"/>
        <v>0</v>
      </c>
      <c r="BH191" s="196">
        <f t="shared" si="27"/>
        <v>0</v>
      </c>
      <c r="BI191" s="196">
        <f t="shared" si="28"/>
        <v>0</v>
      </c>
      <c r="BJ191" s="14" t="s">
        <v>83</v>
      </c>
      <c r="BK191" s="196">
        <f t="shared" si="29"/>
        <v>0</v>
      </c>
      <c r="BL191" s="14" t="s">
        <v>135</v>
      </c>
      <c r="BM191" s="195" t="s">
        <v>738</v>
      </c>
    </row>
    <row r="192" spans="1:65" s="2" customFormat="1" ht="37.9" customHeight="1">
      <c r="A192" s="31"/>
      <c r="B192" s="32"/>
      <c r="C192" s="197" t="s">
        <v>397</v>
      </c>
      <c r="D192" s="197" t="s">
        <v>132</v>
      </c>
      <c r="E192" s="198" t="s">
        <v>739</v>
      </c>
      <c r="F192" s="199" t="s">
        <v>740</v>
      </c>
      <c r="G192" s="200" t="s">
        <v>142</v>
      </c>
      <c r="H192" s="201">
        <v>4</v>
      </c>
      <c r="I192" s="202"/>
      <c r="J192" s="203">
        <f t="shared" si="20"/>
        <v>0</v>
      </c>
      <c r="K192" s="199" t="s">
        <v>128</v>
      </c>
      <c r="L192" s="36"/>
      <c r="M192" s="204" t="s">
        <v>1</v>
      </c>
      <c r="N192" s="205" t="s">
        <v>40</v>
      </c>
      <c r="O192" s="68"/>
      <c r="P192" s="193">
        <f t="shared" si="21"/>
        <v>0</v>
      </c>
      <c r="Q192" s="193">
        <v>0</v>
      </c>
      <c r="R192" s="193">
        <f t="shared" si="22"/>
        <v>0</v>
      </c>
      <c r="S192" s="193">
        <v>0</v>
      </c>
      <c r="T192" s="194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5" t="s">
        <v>135</v>
      </c>
      <c r="AT192" s="195" t="s">
        <v>132</v>
      </c>
      <c r="AU192" s="195" t="s">
        <v>85</v>
      </c>
      <c r="AY192" s="14" t="s">
        <v>121</v>
      </c>
      <c r="BE192" s="196">
        <f t="shared" si="24"/>
        <v>0</v>
      </c>
      <c r="BF192" s="196">
        <f t="shared" si="25"/>
        <v>0</v>
      </c>
      <c r="BG192" s="196">
        <f t="shared" si="26"/>
        <v>0</v>
      </c>
      <c r="BH192" s="196">
        <f t="shared" si="27"/>
        <v>0</v>
      </c>
      <c r="BI192" s="196">
        <f t="shared" si="28"/>
        <v>0</v>
      </c>
      <c r="BJ192" s="14" t="s">
        <v>83</v>
      </c>
      <c r="BK192" s="196">
        <f t="shared" si="29"/>
        <v>0</v>
      </c>
      <c r="BL192" s="14" t="s">
        <v>135</v>
      </c>
      <c r="BM192" s="195" t="s">
        <v>741</v>
      </c>
    </row>
    <row r="193" spans="1:65" s="2" customFormat="1" ht="55.5" customHeight="1">
      <c r="A193" s="31"/>
      <c r="B193" s="32"/>
      <c r="C193" s="197" t="s">
        <v>401</v>
      </c>
      <c r="D193" s="197" t="s">
        <v>132</v>
      </c>
      <c r="E193" s="198" t="s">
        <v>742</v>
      </c>
      <c r="F193" s="199" t="s">
        <v>743</v>
      </c>
      <c r="G193" s="200" t="s">
        <v>142</v>
      </c>
      <c r="H193" s="201">
        <v>3</v>
      </c>
      <c r="I193" s="202"/>
      <c r="J193" s="203">
        <f t="shared" si="20"/>
        <v>0</v>
      </c>
      <c r="K193" s="199" t="s">
        <v>128</v>
      </c>
      <c r="L193" s="36"/>
      <c r="M193" s="204" t="s">
        <v>1</v>
      </c>
      <c r="N193" s="205" t="s">
        <v>40</v>
      </c>
      <c r="O193" s="68"/>
      <c r="P193" s="193">
        <f t="shared" si="21"/>
        <v>0</v>
      </c>
      <c r="Q193" s="193">
        <v>0</v>
      </c>
      <c r="R193" s="193">
        <f t="shared" si="22"/>
        <v>0</v>
      </c>
      <c r="S193" s="193">
        <v>0</v>
      </c>
      <c r="T193" s="194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5" t="s">
        <v>135</v>
      </c>
      <c r="AT193" s="195" t="s">
        <v>132</v>
      </c>
      <c r="AU193" s="195" t="s">
        <v>85</v>
      </c>
      <c r="AY193" s="14" t="s">
        <v>121</v>
      </c>
      <c r="BE193" s="196">
        <f t="shared" si="24"/>
        <v>0</v>
      </c>
      <c r="BF193" s="196">
        <f t="shared" si="25"/>
        <v>0</v>
      </c>
      <c r="BG193" s="196">
        <f t="shared" si="26"/>
        <v>0</v>
      </c>
      <c r="BH193" s="196">
        <f t="shared" si="27"/>
        <v>0</v>
      </c>
      <c r="BI193" s="196">
        <f t="shared" si="28"/>
        <v>0</v>
      </c>
      <c r="BJ193" s="14" t="s">
        <v>83</v>
      </c>
      <c r="BK193" s="196">
        <f t="shared" si="29"/>
        <v>0</v>
      </c>
      <c r="BL193" s="14" t="s">
        <v>135</v>
      </c>
      <c r="BM193" s="195" t="s">
        <v>744</v>
      </c>
    </row>
    <row r="194" spans="1:65" s="12" customFormat="1" ht="22.9" customHeight="1">
      <c r="B194" s="167"/>
      <c r="C194" s="168"/>
      <c r="D194" s="169" t="s">
        <v>74</v>
      </c>
      <c r="E194" s="181" t="s">
        <v>565</v>
      </c>
      <c r="F194" s="181" t="s">
        <v>566</v>
      </c>
      <c r="G194" s="168"/>
      <c r="H194" s="168"/>
      <c r="I194" s="171"/>
      <c r="J194" s="182">
        <f>BK194</f>
        <v>0</v>
      </c>
      <c r="K194" s="168"/>
      <c r="L194" s="173"/>
      <c r="M194" s="174"/>
      <c r="N194" s="175"/>
      <c r="O194" s="175"/>
      <c r="P194" s="176">
        <f>SUM(P195:P198)</f>
        <v>0</v>
      </c>
      <c r="Q194" s="175"/>
      <c r="R194" s="176">
        <f>SUM(R195:R198)</f>
        <v>0</v>
      </c>
      <c r="S194" s="175"/>
      <c r="T194" s="177">
        <f>SUM(T195:T198)</f>
        <v>0</v>
      </c>
      <c r="AR194" s="178" t="s">
        <v>83</v>
      </c>
      <c r="AT194" s="179" t="s">
        <v>74</v>
      </c>
      <c r="AU194" s="179" t="s">
        <v>83</v>
      </c>
      <c r="AY194" s="178" t="s">
        <v>121</v>
      </c>
      <c r="BK194" s="180">
        <f>SUM(BK195:BK198)</f>
        <v>0</v>
      </c>
    </row>
    <row r="195" spans="1:65" s="2" customFormat="1" ht="114.95" customHeight="1">
      <c r="A195" s="31"/>
      <c r="B195" s="32"/>
      <c r="C195" s="197" t="s">
        <v>405</v>
      </c>
      <c r="D195" s="197" t="s">
        <v>132</v>
      </c>
      <c r="E195" s="198" t="s">
        <v>745</v>
      </c>
      <c r="F195" s="199" t="s">
        <v>746</v>
      </c>
      <c r="G195" s="200" t="s">
        <v>142</v>
      </c>
      <c r="H195" s="201">
        <v>4</v>
      </c>
      <c r="I195" s="202"/>
      <c r="J195" s="203">
        <f>ROUND(I195*H195,2)</f>
        <v>0</v>
      </c>
      <c r="K195" s="199" t="s">
        <v>128</v>
      </c>
      <c r="L195" s="36"/>
      <c r="M195" s="204" t="s">
        <v>1</v>
      </c>
      <c r="N195" s="205" t="s">
        <v>40</v>
      </c>
      <c r="O195" s="68"/>
      <c r="P195" s="193">
        <f>O195*H195</f>
        <v>0</v>
      </c>
      <c r="Q195" s="193">
        <v>0</v>
      </c>
      <c r="R195" s="193">
        <f>Q195*H195</f>
        <v>0</v>
      </c>
      <c r="S195" s="193">
        <v>0</v>
      </c>
      <c r="T195" s="194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5" t="s">
        <v>135</v>
      </c>
      <c r="AT195" s="195" t="s">
        <v>132</v>
      </c>
      <c r="AU195" s="195" t="s">
        <v>85</v>
      </c>
      <c r="AY195" s="14" t="s">
        <v>121</v>
      </c>
      <c r="BE195" s="196">
        <f>IF(N195="základní",J195,0)</f>
        <v>0</v>
      </c>
      <c r="BF195" s="196">
        <f>IF(N195="snížená",J195,0)</f>
        <v>0</v>
      </c>
      <c r="BG195" s="196">
        <f>IF(N195="zákl. přenesená",J195,0)</f>
        <v>0</v>
      </c>
      <c r="BH195" s="196">
        <f>IF(N195="sníž. přenesená",J195,0)</f>
        <v>0</v>
      </c>
      <c r="BI195" s="196">
        <f>IF(N195="nulová",J195,0)</f>
        <v>0</v>
      </c>
      <c r="BJ195" s="14" t="s">
        <v>83</v>
      </c>
      <c r="BK195" s="196">
        <f>ROUND(I195*H195,2)</f>
        <v>0</v>
      </c>
      <c r="BL195" s="14" t="s">
        <v>135</v>
      </c>
      <c r="BM195" s="195" t="s">
        <v>747</v>
      </c>
    </row>
    <row r="196" spans="1:65" s="2" customFormat="1" ht="49.15" customHeight="1">
      <c r="A196" s="31"/>
      <c r="B196" s="32"/>
      <c r="C196" s="197" t="s">
        <v>409</v>
      </c>
      <c r="D196" s="197" t="s">
        <v>132</v>
      </c>
      <c r="E196" s="198" t="s">
        <v>748</v>
      </c>
      <c r="F196" s="199" t="s">
        <v>749</v>
      </c>
      <c r="G196" s="200" t="s">
        <v>142</v>
      </c>
      <c r="H196" s="201">
        <v>1</v>
      </c>
      <c r="I196" s="202"/>
      <c r="J196" s="203">
        <f>ROUND(I196*H196,2)</f>
        <v>0</v>
      </c>
      <c r="K196" s="199" t="s">
        <v>128</v>
      </c>
      <c r="L196" s="36"/>
      <c r="M196" s="204" t="s">
        <v>1</v>
      </c>
      <c r="N196" s="205" t="s">
        <v>40</v>
      </c>
      <c r="O196" s="68"/>
      <c r="P196" s="193">
        <f>O196*H196</f>
        <v>0</v>
      </c>
      <c r="Q196" s="193">
        <v>0</v>
      </c>
      <c r="R196" s="193">
        <f>Q196*H196</f>
        <v>0</v>
      </c>
      <c r="S196" s="193">
        <v>0</v>
      </c>
      <c r="T196" s="194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5" t="s">
        <v>135</v>
      </c>
      <c r="AT196" s="195" t="s">
        <v>132</v>
      </c>
      <c r="AU196" s="195" t="s">
        <v>85</v>
      </c>
      <c r="AY196" s="14" t="s">
        <v>121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14" t="s">
        <v>83</v>
      </c>
      <c r="BK196" s="196">
        <f>ROUND(I196*H196,2)</f>
        <v>0</v>
      </c>
      <c r="BL196" s="14" t="s">
        <v>135</v>
      </c>
      <c r="BM196" s="195" t="s">
        <v>750</v>
      </c>
    </row>
    <row r="197" spans="1:65" s="2" customFormat="1" ht="101.25" customHeight="1">
      <c r="A197" s="31"/>
      <c r="B197" s="32"/>
      <c r="C197" s="197" t="s">
        <v>413</v>
      </c>
      <c r="D197" s="197" t="s">
        <v>132</v>
      </c>
      <c r="E197" s="198" t="s">
        <v>751</v>
      </c>
      <c r="F197" s="199" t="s">
        <v>752</v>
      </c>
      <c r="G197" s="200" t="s">
        <v>142</v>
      </c>
      <c r="H197" s="201">
        <v>4</v>
      </c>
      <c r="I197" s="202"/>
      <c r="J197" s="203">
        <f>ROUND(I197*H197,2)</f>
        <v>0</v>
      </c>
      <c r="K197" s="199" t="s">
        <v>128</v>
      </c>
      <c r="L197" s="36"/>
      <c r="M197" s="204" t="s">
        <v>1</v>
      </c>
      <c r="N197" s="205" t="s">
        <v>40</v>
      </c>
      <c r="O197" s="68"/>
      <c r="P197" s="193">
        <f>O197*H197</f>
        <v>0</v>
      </c>
      <c r="Q197" s="193">
        <v>0</v>
      </c>
      <c r="R197" s="193">
        <f>Q197*H197</f>
        <v>0</v>
      </c>
      <c r="S197" s="193">
        <v>0</v>
      </c>
      <c r="T197" s="194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5" t="s">
        <v>135</v>
      </c>
      <c r="AT197" s="195" t="s">
        <v>132</v>
      </c>
      <c r="AU197" s="195" t="s">
        <v>85</v>
      </c>
      <c r="AY197" s="14" t="s">
        <v>121</v>
      </c>
      <c r="BE197" s="196">
        <f>IF(N197="základní",J197,0)</f>
        <v>0</v>
      </c>
      <c r="BF197" s="196">
        <f>IF(N197="snížená",J197,0)</f>
        <v>0</v>
      </c>
      <c r="BG197" s="196">
        <f>IF(N197="zákl. přenesená",J197,0)</f>
        <v>0</v>
      </c>
      <c r="BH197" s="196">
        <f>IF(N197="sníž. přenesená",J197,0)</f>
        <v>0</v>
      </c>
      <c r="BI197" s="196">
        <f>IF(N197="nulová",J197,0)</f>
        <v>0</v>
      </c>
      <c r="BJ197" s="14" t="s">
        <v>83</v>
      </c>
      <c r="BK197" s="196">
        <f>ROUND(I197*H197,2)</f>
        <v>0</v>
      </c>
      <c r="BL197" s="14" t="s">
        <v>135</v>
      </c>
      <c r="BM197" s="195" t="s">
        <v>753</v>
      </c>
    </row>
    <row r="198" spans="1:65" s="2" customFormat="1" ht="101.25" customHeight="1">
      <c r="A198" s="31"/>
      <c r="B198" s="32"/>
      <c r="C198" s="197" t="s">
        <v>417</v>
      </c>
      <c r="D198" s="197" t="s">
        <v>132</v>
      </c>
      <c r="E198" s="198" t="s">
        <v>754</v>
      </c>
      <c r="F198" s="199" t="s">
        <v>755</v>
      </c>
      <c r="G198" s="200" t="s">
        <v>142</v>
      </c>
      <c r="H198" s="201">
        <v>1</v>
      </c>
      <c r="I198" s="202"/>
      <c r="J198" s="203">
        <f>ROUND(I198*H198,2)</f>
        <v>0</v>
      </c>
      <c r="K198" s="199" t="s">
        <v>128</v>
      </c>
      <c r="L198" s="36"/>
      <c r="M198" s="204" t="s">
        <v>1</v>
      </c>
      <c r="N198" s="205" t="s">
        <v>40</v>
      </c>
      <c r="O198" s="68"/>
      <c r="P198" s="193">
        <f>O198*H198</f>
        <v>0</v>
      </c>
      <c r="Q198" s="193">
        <v>0</v>
      </c>
      <c r="R198" s="193">
        <f>Q198*H198</f>
        <v>0</v>
      </c>
      <c r="S198" s="193">
        <v>0</v>
      </c>
      <c r="T198" s="194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5" t="s">
        <v>135</v>
      </c>
      <c r="AT198" s="195" t="s">
        <v>132</v>
      </c>
      <c r="AU198" s="195" t="s">
        <v>85</v>
      </c>
      <c r="AY198" s="14" t="s">
        <v>121</v>
      </c>
      <c r="BE198" s="196">
        <f>IF(N198="základní",J198,0)</f>
        <v>0</v>
      </c>
      <c r="BF198" s="196">
        <f>IF(N198="snížená",J198,0)</f>
        <v>0</v>
      </c>
      <c r="BG198" s="196">
        <f>IF(N198="zákl. přenesená",J198,0)</f>
        <v>0</v>
      </c>
      <c r="BH198" s="196">
        <f>IF(N198="sníž. přenesená",J198,0)</f>
        <v>0</v>
      </c>
      <c r="BI198" s="196">
        <f>IF(N198="nulová",J198,0)</f>
        <v>0</v>
      </c>
      <c r="BJ198" s="14" t="s">
        <v>83</v>
      </c>
      <c r="BK198" s="196">
        <f>ROUND(I198*H198,2)</f>
        <v>0</v>
      </c>
      <c r="BL198" s="14" t="s">
        <v>135</v>
      </c>
      <c r="BM198" s="195" t="s">
        <v>756</v>
      </c>
    </row>
    <row r="199" spans="1:65" s="12" customFormat="1" ht="22.9" customHeight="1">
      <c r="B199" s="167"/>
      <c r="C199" s="168"/>
      <c r="D199" s="169" t="s">
        <v>74</v>
      </c>
      <c r="E199" s="181" t="s">
        <v>757</v>
      </c>
      <c r="F199" s="181" t="s">
        <v>584</v>
      </c>
      <c r="G199" s="168"/>
      <c r="H199" s="168"/>
      <c r="I199" s="171"/>
      <c r="J199" s="182">
        <f>BK199</f>
        <v>0</v>
      </c>
      <c r="K199" s="168"/>
      <c r="L199" s="173"/>
      <c r="M199" s="174"/>
      <c r="N199" s="175"/>
      <c r="O199" s="175"/>
      <c r="P199" s="176">
        <f>SUM(P200:P203)</f>
        <v>0</v>
      </c>
      <c r="Q199" s="175"/>
      <c r="R199" s="176">
        <f>SUM(R200:R203)</f>
        <v>0</v>
      </c>
      <c r="S199" s="175"/>
      <c r="T199" s="177">
        <f>SUM(T200:T203)</f>
        <v>0</v>
      </c>
      <c r="AR199" s="178" t="s">
        <v>83</v>
      </c>
      <c r="AT199" s="179" t="s">
        <v>74</v>
      </c>
      <c r="AU199" s="179" t="s">
        <v>83</v>
      </c>
      <c r="AY199" s="178" t="s">
        <v>121</v>
      </c>
      <c r="BK199" s="180">
        <f>SUM(BK200:BK203)</f>
        <v>0</v>
      </c>
    </row>
    <row r="200" spans="1:65" s="2" customFormat="1" ht="168" customHeight="1">
      <c r="A200" s="31"/>
      <c r="B200" s="32"/>
      <c r="C200" s="197" t="s">
        <v>421</v>
      </c>
      <c r="D200" s="197" t="s">
        <v>132</v>
      </c>
      <c r="E200" s="198" t="s">
        <v>758</v>
      </c>
      <c r="F200" s="199" t="s">
        <v>759</v>
      </c>
      <c r="G200" s="200" t="s">
        <v>588</v>
      </c>
      <c r="H200" s="201">
        <v>0.5</v>
      </c>
      <c r="I200" s="202"/>
      <c r="J200" s="203">
        <f>ROUND(I200*H200,2)</f>
        <v>0</v>
      </c>
      <c r="K200" s="199" t="s">
        <v>128</v>
      </c>
      <c r="L200" s="36"/>
      <c r="M200" s="204" t="s">
        <v>1</v>
      </c>
      <c r="N200" s="205" t="s">
        <v>40</v>
      </c>
      <c r="O200" s="68"/>
      <c r="P200" s="193">
        <f>O200*H200</f>
        <v>0</v>
      </c>
      <c r="Q200" s="193">
        <v>0</v>
      </c>
      <c r="R200" s="193">
        <f>Q200*H200</f>
        <v>0</v>
      </c>
      <c r="S200" s="193">
        <v>0</v>
      </c>
      <c r="T200" s="194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5" t="s">
        <v>135</v>
      </c>
      <c r="AT200" s="195" t="s">
        <v>132</v>
      </c>
      <c r="AU200" s="195" t="s">
        <v>85</v>
      </c>
      <c r="AY200" s="14" t="s">
        <v>121</v>
      </c>
      <c r="BE200" s="196">
        <f>IF(N200="základní",J200,0)</f>
        <v>0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14" t="s">
        <v>83</v>
      </c>
      <c r="BK200" s="196">
        <f>ROUND(I200*H200,2)</f>
        <v>0</v>
      </c>
      <c r="BL200" s="14" t="s">
        <v>135</v>
      </c>
      <c r="BM200" s="195" t="s">
        <v>760</v>
      </c>
    </row>
    <row r="201" spans="1:65" s="2" customFormat="1" ht="78" customHeight="1">
      <c r="A201" s="31"/>
      <c r="B201" s="32"/>
      <c r="C201" s="197" t="s">
        <v>425</v>
      </c>
      <c r="D201" s="197" t="s">
        <v>132</v>
      </c>
      <c r="E201" s="198" t="s">
        <v>761</v>
      </c>
      <c r="F201" s="199" t="s">
        <v>762</v>
      </c>
      <c r="G201" s="200" t="s">
        <v>588</v>
      </c>
      <c r="H201" s="201">
        <v>0.5</v>
      </c>
      <c r="I201" s="202"/>
      <c r="J201" s="203">
        <f>ROUND(I201*H201,2)</f>
        <v>0</v>
      </c>
      <c r="K201" s="199" t="s">
        <v>128</v>
      </c>
      <c r="L201" s="36"/>
      <c r="M201" s="204" t="s">
        <v>1</v>
      </c>
      <c r="N201" s="205" t="s">
        <v>40</v>
      </c>
      <c r="O201" s="68"/>
      <c r="P201" s="193">
        <f>O201*H201</f>
        <v>0</v>
      </c>
      <c r="Q201" s="193">
        <v>0</v>
      </c>
      <c r="R201" s="193">
        <f>Q201*H201</f>
        <v>0</v>
      </c>
      <c r="S201" s="193">
        <v>0</v>
      </c>
      <c r="T201" s="194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5" t="s">
        <v>135</v>
      </c>
      <c r="AT201" s="195" t="s">
        <v>132</v>
      </c>
      <c r="AU201" s="195" t="s">
        <v>85</v>
      </c>
      <c r="AY201" s="14" t="s">
        <v>121</v>
      </c>
      <c r="BE201" s="196">
        <f>IF(N201="základní",J201,0)</f>
        <v>0</v>
      </c>
      <c r="BF201" s="196">
        <f>IF(N201="snížená",J201,0)</f>
        <v>0</v>
      </c>
      <c r="BG201" s="196">
        <f>IF(N201="zákl. přenesená",J201,0)</f>
        <v>0</v>
      </c>
      <c r="BH201" s="196">
        <f>IF(N201="sníž. přenesená",J201,0)</f>
        <v>0</v>
      </c>
      <c r="BI201" s="196">
        <f>IF(N201="nulová",J201,0)</f>
        <v>0</v>
      </c>
      <c r="BJ201" s="14" t="s">
        <v>83</v>
      </c>
      <c r="BK201" s="196">
        <f>ROUND(I201*H201,2)</f>
        <v>0</v>
      </c>
      <c r="BL201" s="14" t="s">
        <v>135</v>
      </c>
      <c r="BM201" s="195" t="s">
        <v>763</v>
      </c>
    </row>
    <row r="202" spans="1:65" s="2" customFormat="1" ht="37.9" customHeight="1">
      <c r="A202" s="31"/>
      <c r="B202" s="32"/>
      <c r="C202" s="197" t="s">
        <v>429</v>
      </c>
      <c r="D202" s="197" t="s">
        <v>132</v>
      </c>
      <c r="E202" s="198" t="s">
        <v>764</v>
      </c>
      <c r="F202" s="199" t="s">
        <v>765</v>
      </c>
      <c r="G202" s="200" t="s">
        <v>588</v>
      </c>
      <c r="H202" s="201">
        <v>0.5</v>
      </c>
      <c r="I202" s="202"/>
      <c r="J202" s="203">
        <f>ROUND(I202*H202,2)</f>
        <v>0</v>
      </c>
      <c r="K202" s="199" t="s">
        <v>128</v>
      </c>
      <c r="L202" s="36"/>
      <c r="M202" s="204" t="s">
        <v>1</v>
      </c>
      <c r="N202" s="205" t="s">
        <v>40</v>
      </c>
      <c r="O202" s="68"/>
      <c r="P202" s="193">
        <f>O202*H202</f>
        <v>0</v>
      </c>
      <c r="Q202" s="193">
        <v>0</v>
      </c>
      <c r="R202" s="193">
        <f>Q202*H202</f>
        <v>0</v>
      </c>
      <c r="S202" s="193">
        <v>0</v>
      </c>
      <c r="T202" s="194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5" t="s">
        <v>135</v>
      </c>
      <c r="AT202" s="195" t="s">
        <v>132</v>
      </c>
      <c r="AU202" s="195" t="s">
        <v>85</v>
      </c>
      <c r="AY202" s="14" t="s">
        <v>121</v>
      </c>
      <c r="BE202" s="196">
        <f>IF(N202="základní",J202,0)</f>
        <v>0</v>
      </c>
      <c r="BF202" s="196">
        <f>IF(N202="snížená",J202,0)</f>
        <v>0</v>
      </c>
      <c r="BG202" s="196">
        <f>IF(N202="zákl. přenesená",J202,0)</f>
        <v>0</v>
      </c>
      <c r="BH202" s="196">
        <f>IF(N202="sníž. přenesená",J202,0)</f>
        <v>0</v>
      </c>
      <c r="BI202" s="196">
        <f>IF(N202="nulová",J202,0)</f>
        <v>0</v>
      </c>
      <c r="BJ202" s="14" t="s">
        <v>83</v>
      </c>
      <c r="BK202" s="196">
        <f>ROUND(I202*H202,2)</f>
        <v>0</v>
      </c>
      <c r="BL202" s="14" t="s">
        <v>135</v>
      </c>
      <c r="BM202" s="195" t="s">
        <v>766</v>
      </c>
    </row>
    <row r="203" spans="1:65" s="2" customFormat="1" ht="90" customHeight="1">
      <c r="A203" s="31"/>
      <c r="B203" s="32"/>
      <c r="C203" s="197" t="s">
        <v>433</v>
      </c>
      <c r="D203" s="197" t="s">
        <v>132</v>
      </c>
      <c r="E203" s="198" t="s">
        <v>767</v>
      </c>
      <c r="F203" s="199" t="s">
        <v>768</v>
      </c>
      <c r="G203" s="200" t="s">
        <v>588</v>
      </c>
      <c r="H203" s="201">
        <v>0.5</v>
      </c>
      <c r="I203" s="202"/>
      <c r="J203" s="203">
        <f>ROUND(I203*H203,2)</f>
        <v>0</v>
      </c>
      <c r="K203" s="199" t="s">
        <v>128</v>
      </c>
      <c r="L203" s="36"/>
      <c r="M203" s="206" t="s">
        <v>1</v>
      </c>
      <c r="N203" s="207" t="s">
        <v>40</v>
      </c>
      <c r="O203" s="208"/>
      <c r="P203" s="209">
        <f>O203*H203</f>
        <v>0</v>
      </c>
      <c r="Q203" s="209">
        <v>0</v>
      </c>
      <c r="R203" s="209">
        <f>Q203*H203</f>
        <v>0</v>
      </c>
      <c r="S203" s="209">
        <v>0</v>
      </c>
      <c r="T203" s="210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5" t="s">
        <v>135</v>
      </c>
      <c r="AT203" s="195" t="s">
        <v>132</v>
      </c>
      <c r="AU203" s="195" t="s">
        <v>85</v>
      </c>
      <c r="AY203" s="14" t="s">
        <v>121</v>
      </c>
      <c r="BE203" s="196">
        <f>IF(N203="základní",J203,0)</f>
        <v>0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14" t="s">
        <v>83</v>
      </c>
      <c r="BK203" s="196">
        <f>ROUND(I203*H203,2)</f>
        <v>0</v>
      </c>
      <c r="BL203" s="14" t="s">
        <v>135</v>
      </c>
      <c r="BM203" s="195" t="s">
        <v>769</v>
      </c>
    </row>
    <row r="204" spans="1:65" s="2" customFormat="1" ht="6.95" customHeight="1">
      <c r="A204" s="31"/>
      <c r="B204" s="51"/>
      <c r="C204" s="52"/>
      <c r="D204" s="52"/>
      <c r="E204" s="52"/>
      <c r="F204" s="52"/>
      <c r="G204" s="52"/>
      <c r="H204" s="52"/>
      <c r="I204" s="52"/>
      <c r="J204" s="52"/>
      <c r="K204" s="52"/>
      <c r="L204" s="36"/>
      <c r="M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</row>
  </sheetData>
  <sheetProtection algorithmName="SHA-512" hashValue="Qtfd17QQSFqeEk/VEUHQn/GnYvLM4rch+XqIdqwHrWc93wZZP0a/55kwit6XHEdp6Dq4lsHeNVT0WV4lZhjjUw==" saltValue="N0OKcN2UgDure3FHySNy132KzHyPj3hpTcBAGx1HtcpYp7BjTQJmiksubIr4oOY64cC0FaYIAzMEMi2NUod/Yw==" spinCount="100000" sheet="1" objects="1" scenarios="1" formatColumns="0" formatRows="0" autoFilter="0"/>
  <autoFilter ref="C120:K203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4" t="s">
        <v>91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85</v>
      </c>
    </row>
    <row r="4" spans="1:46" s="1" customFormat="1" ht="24.95" customHeight="1">
      <c r="B4" s="17"/>
      <c r="D4" s="107" t="s">
        <v>92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2" t="str">
        <f>'Rekapitulace stavby'!K6</f>
        <v>Oprava TV v žst. Ostrava hl. n. - 1. etapa</v>
      </c>
      <c r="F7" s="253"/>
      <c r="G7" s="253"/>
      <c r="H7" s="253"/>
      <c r="L7" s="17"/>
    </row>
    <row r="8" spans="1:46" s="2" customFormat="1" ht="12" customHeight="1">
      <c r="A8" s="31"/>
      <c r="B8" s="36"/>
      <c r="C8" s="31"/>
      <c r="D8" s="109" t="s">
        <v>93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4" t="s">
        <v>770</v>
      </c>
      <c r="F9" s="255"/>
      <c r="G9" s="255"/>
      <c r="H9" s="255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23</v>
      </c>
      <c r="E14" s="31"/>
      <c r="F14" s="31"/>
      <c r="G14" s="31"/>
      <c r="H14" s="31"/>
      <c r="I14" s="109" t="s">
        <v>24</v>
      </c>
      <c r="J14" s="110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25</v>
      </c>
      <c r="F15" s="31"/>
      <c r="G15" s="31"/>
      <c r="H15" s="31"/>
      <c r="I15" s="109" t="s">
        <v>26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24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6" t="str">
        <f>'Rekapitulace stavby'!E14</f>
        <v>Vyplň údaj</v>
      </c>
      <c r="F18" s="257"/>
      <c r="G18" s="257"/>
      <c r="H18" s="257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24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30</v>
      </c>
      <c r="F21" s="31"/>
      <c r="G21" s="31"/>
      <c r="H21" s="31"/>
      <c r="I21" s="109" t="s">
        <v>26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32</v>
      </c>
      <c r="E23" s="31"/>
      <c r="F23" s="31"/>
      <c r="G23" s="31"/>
      <c r="H23" s="31"/>
      <c r="I23" s="109" t="s">
        <v>24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34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58" t="s">
        <v>1</v>
      </c>
      <c r="F27" s="258"/>
      <c r="G27" s="258"/>
      <c r="H27" s="25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35</v>
      </c>
      <c r="E30" s="31"/>
      <c r="F30" s="31"/>
      <c r="G30" s="31"/>
      <c r="H30" s="31"/>
      <c r="I30" s="31"/>
      <c r="J30" s="117">
        <f>ROUND(J121,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37</v>
      </c>
      <c r="G32" s="31"/>
      <c r="H32" s="31"/>
      <c r="I32" s="118" t="s">
        <v>36</v>
      </c>
      <c r="J32" s="118" t="s">
        <v>38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39</v>
      </c>
      <c r="E33" s="109" t="s">
        <v>40</v>
      </c>
      <c r="F33" s="120">
        <f>ROUND((SUM(BE121:BE173)),  2)</f>
        <v>0</v>
      </c>
      <c r="G33" s="31"/>
      <c r="H33" s="31"/>
      <c r="I33" s="121">
        <v>0.21</v>
      </c>
      <c r="J33" s="120">
        <f>ROUND(((SUM(BE121:BE173))*I33),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41</v>
      </c>
      <c r="F34" s="120">
        <f>ROUND((SUM(BF121:BF173)),  2)</f>
        <v>0</v>
      </c>
      <c r="G34" s="31"/>
      <c r="H34" s="31"/>
      <c r="I34" s="121">
        <v>0.15</v>
      </c>
      <c r="J34" s="120">
        <f>ROUND(((SUM(BF121:BF173))*I34),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42</v>
      </c>
      <c r="F35" s="120">
        <f>ROUND((SUM(BG121:BG173)),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43</v>
      </c>
      <c r="F36" s="120">
        <f>ROUND((SUM(BH121:BH173)),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44</v>
      </c>
      <c r="F37" s="120">
        <f>ROUND((SUM(BI121:BI173)),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45</v>
      </c>
      <c r="E39" s="124"/>
      <c r="F39" s="124"/>
      <c r="G39" s="125" t="s">
        <v>46</v>
      </c>
      <c r="H39" s="126" t="s">
        <v>47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48</v>
      </c>
      <c r="E50" s="130"/>
      <c r="F50" s="130"/>
      <c r="G50" s="129" t="s">
        <v>49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50</v>
      </c>
      <c r="E61" s="132"/>
      <c r="F61" s="133" t="s">
        <v>51</v>
      </c>
      <c r="G61" s="131" t="s">
        <v>50</v>
      </c>
      <c r="H61" s="132"/>
      <c r="I61" s="132"/>
      <c r="J61" s="134" t="s">
        <v>51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52</v>
      </c>
      <c r="E65" s="135"/>
      <c r="F65" s="135"/>
      <c r="G65" s="129" t="s">
        <v>53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50</v>
      </c>
      <c r="E76" s="132"/>
      <c r="F76" s="133" t="s">
        <v>51</v>
      </c>
      <c r="G76" s="131" t="s">
        <v>50</v>
      </c>
      <c r="H76" s="132"/>
      <c r="I76" s="132"/>
      <c r="J76" s="134" t="s">
        <v>51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Oprava TV v žst. Ostrava hl. n. - 1. etapa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93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0" t="str">
        <f>E9</f>
        <v>SO 03 - Oprava TV na 1,3,5,7. SK</v>
      </c>
      <c r="F87" s="261"/>
      <c r="G87" s="261"/>
      <c r="H87" s="26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Ostrava hl n.</v>
      </c>
      <c r="G89" s="33"/>
      <c r="H89" s="33"/>
      <c r="I89" s="26" t="s">
        <v>22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customHeight="1">
      <c r="A91" s="31"/>
      <c r="B91" s="32"/>
      <c r="C91" s="26" t="s">
        <v>23</v>
      </c>
      <c r="D91" s="33"/>
      <c r="E91" s="33"/>
      <c r="F91" s="24" t="str">
        <f>E15</f>
        <v xml:space="preserve">SŽ s.o., OŘ Ostrava </v>
      </c>
      <c r="G91" s="33"/>
      <c r="H91" s="33"/>
      <c r="I91" s="26" t="s">
        <v>29</v>
      </c>
      <c r="J91" s="29" t="str">
        <f>E21</f>
        <v>SUDOP Brno spol.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32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96</v>
      </c>
      <c r="D94" s="141"/>
      <c r="E94" s="141"/>
      <c r="F94" s="141"/>
      <c r="G94" s="141"/>
      <c r="H94" s="141"/>
      <c r="I94" s="141"/>
      <c r="J94" s="142" t="s">
        <v>97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98</v>
      </c>
      <c r="D96" s="33"/>
      <c r="E96" s="33"/>
      <c r="F96" s="33"/>
      <c r="G96" s="33"/>
      <c r="H96" s="33"/>
      <c r="I96" s="33"/>
      <c r="J96" s="81">
        <f>J121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99</v>
      </c>
    </row>
    <row r="97" spans="1:31" s="9" customFormat="1" ht="24.95" customHeight="1">
      <c r="B97" s="144"/>
      <c r="C97" s="145"/>
      <c r="D97" s="146" t="s">
        <v>595</v>
      </c>
      <c r="E97" s="147"/>
      <c r="F97" s="147"/>
      <c r="G97" s="147"/>
      <c r="H97" s="147"/>
      <c r="I97" s="147"/>
      <c r="J97" s="148">
        <f>J122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103</v>
      </c>
      <c r="E98" s="153"/>
      <c r="F98" s="153"/>
      <c r="G98" s="153"/>
      <c r="H98" s="153"/>
      <c r="I98" s="153"/>
      <c r="J98" s="154">
        <f>J123</f>
        <v>0</v>
      </c>
      <c r="K98" s="151"/>
      <c r="L98" s="155"/>
    </row>
    <row r="99" spans="1:31" s="10" customFormat="1" ht="19.899999999999999" customHeight="1">
      <c r="B99" s="150"/>
      <c r="C99" s="151"/>
      <c r="D99" s="152" t="s">
        <v>104</v>
      </c>
      <c r="E99" s="153"/>
      <c r="F99" s="153"/>
      <c r="G99" s="153"/>
      <c r="H99" s="153"/>
      <c r="I99" s="153"/>
      <c r="J99" s="154">
        <f>J156</f>
        <v>0</v>
      </c>
      <c r="K99" s="151"/>
      <c r="L99" s="155"/>
    </row>
    <row r="100" spans="1:31" s="10" customFormat="1" ht="19.899999999999999" customHeight="1">
      <c r="B100" s="150"/>
      <c r="C100" s="151"/>
      <c r="D100" s="152" t="s">
        <v>105</v>
      </c>
      <c r="E100" s="153"/>
      <c r="F100" s="153"/>
      <c r="G100" s="153"/>
      <c r="H100" s="153"/>
      <c r="I100" s="153"/>
      <c r="J100" s="154">
        <f>J164</f>
        <v>0</v>
      </c>
      <c r="K100" s="151"/>
      <c r="L100" s="155"/>
    </row>
    <row r="101" spans="1:31" s="10" customFormat="1" ht="19.899999999999999" customHeight="1">
      <c r="B101" s="150"/>
      <c r="C101" s="151"/>
      <c r="D101" s="152" t="s">
        <v>596</v>
      </c>
      <c r="E101" s="153"/>
      <c r="F101" s="153"/>
      <c r="G101" s="153"/>
      <c r="H101" s="153"/>
      <c r="I101" s="153"/>
      <c r="J101" s="154">
        <f>J169</f>
        <v>0</v>
      </c>
      <c r="K101" s="151"/>
      <c r="L101" s="155"/>
    </row>
    <row r="102" spans="1:31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31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0" t="s">
        <v>107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59" t="str">
        <f>E7</f>
        <v>Oprava TV v žst. Ostrava hl. n. - 1. etapa</v>
      </c>
      <c r="F111" s="260"/>
      <c r="G111" s="260"/>
      <c r="H111" s="260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93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30" t="str">
        <f>E9</f>
        <v>SO 03 - Oprava TV na 1,3,5,7. SK</v>
      </c>
      <c r="F113" s="261"/>
      <c r="G113" s="261"/>
      <c r="H113" s="261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F12</f>
        <v>Ostrava hl n.</v>
      </c>
      <c r="G115" s="33"/>
      <c r="H115" s="33"/>
      <c r="I115" s="26" t="s">
        <v>22</v>
      </c>
      <c r="J115" s="63">
        <f>IF(J12="","",J12)</f>
        <v>0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25.7" customHeight="1">
      <c r="A117" s="31"/>
      <c r="B117" s="32"/>
      <c r="C117" s="26" t="s">
        <v>23</v>
      </c>
      <c r="D117" s="33"/>
      <c r="E117" s="33"/>
      <c r="F117" s="24" t="str">
        <f>E15</f>
        <v xml:space="preserve">SŽ s.o., OŘ Ostrava </v>
      </c>
      <c r="G117" s="33"/>
      <c r="H117" s="33"/>
      <c r="I117" s="26" t="s">
        <v>29</v>
      </c>
      <c r="J117" s="29" t="str">
        <f>E21</f>
        <v>SUDOP Brno spol. s.r.o.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27</v>
      </c>
      <c r="D118" s="33"/>
      <c r="E118" s="33"/>
      <c r="F118" s="24" t="str">
        <f>IF(E18="","",E18)</f>
        <v>Vyplň údaj</v>
      </c>
      <c r="G118" s="33"/>
      <c r="H118" s="33"/>
      <c r="I118" s="26" t="s">
        <v>32</v>
      </c>
      <c r="J118" s="29" t="str">
        <f>E24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56"/>
      <c r="B120" s="157"/>
      <c r="C120" s="158" t="s">
        <v>108</v>
      </c>
      <c r="D120" s="159" t="s">
        <v>60</v>
      </c>
      <c r="E120" s="159" t="s">
        <v>56</v>
      </c>
      <c r="F120" s="159" t="s">
        <v>57</v>
      </c>
      <c r="G120" s="159" t="s">
        <v>109</v>
      </c>
      <c r="H120" s="159" t="s">
        <v>110</v>
      </c>
      <c r="I120" s="159" t="s">
        <v>111</v>
      </c>
      <c r="J120" s="159" t="s">
        <v>97</v>
      </c>
      <c r="K120" s="160" t="s">
        <v>112</v>
      </c>
      <c r="L120" s="161"/>
      <c r="M120" s="72" t="s">
        <v>1</v>
      </c>
      <c r="N120" s="73" t="s">
        <v>39</v>
      </c>
      <c r="O120" s="73" t="s">
        <v>113</v>
      </c>
      <c r="P120" s="73" t="s">
        <v>114</v>
      </c>
      <c r="Q120" s="73" t="s">
        <v>115</v>
      </c>
      <c r="R120" s="73" t="s">
        <v>116</v>
      </c>
      <c r="S120" s="73" t="s">
        <v>117</v>
      </c>
      <c r="T120" s="74" t="s">
        <v>118</v>
      </c>
      <c r="U120" s="156"/>
      <c r="V120" s="156"/>
      <c r="W120" s="156"/>
      <c r="X120" s="156"/>
      <c r="Y120" s="156"/>
      <c r="Z120" s="156"/>
      <c r="AA120" s="156"/>
      <c r="AB120" s="156"/>
      <c r="AC120" s="156"/>
      <c r="AD120" s="156"/>
      <c r="AE120" s="156"/>
    </row>
    <row r="121" spans="1:65" s="2" customFormat="1" ht="22.9" customHeight="1">
      <c r="A121" s="31"/>
      <c r="B121" s="32"/>
      <c r="C121" s="79" t="s">
        <v>119</v>
      </c>
      <c r="D121" s="33"/>
      <c r="E121" s="33"/>
      <c r="F121" s="33"/>
      <c r="G121" s="33"/>
      <c r="H121" s="33"/>
      <c r="I121" s="33"/>
      <c r="J121" s="162">
        <f>BK121</f>
        <v>0</v>
      </c>
      <c r="K121" s="33"/>
      <c r="L121" s="36"/>
      <c r="M121" s="75"/>
      <c r="N121" s="163"/>
      <c r="O121" s="76"/>
      <c r="P121" s="164">
        <f>P122</f>
        <v>0</v>
      </c>
      <c r="Q121" s="76"/>
      <c r="R121" s="164">
        <f>R122</f>
        <v>0</v>
      </c>
      <c r="S121" s="76"/>
      <c r="T121" s="165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74</v>
      </c>
      <c r="AU121" s="14" t="s">
        <v>99</v>
      </c>
      <c r="BK121" s="166">
        <f>BK122</f>
        <v>0</v>
      </c>
    </row>
    <row r="122" spans="1:65" s="12" customFormat="1" ht="25.9" customHeight="1">
      <c r="B122" s="167"/>
      <c r="C122" s="168"/>
      <c r="D122" s="169" t="s">
        <v>74</v>
      </c>
      <c r="E122" s="170" t="s">
        <v>120</v>
      </c>
      <c r="F122" s="170" t="s">
        <v>597</v>
      </c>
      <c r="G122" s="168"/>
      <c r="H122" s="168"/>
      <c r="I122" s="171"/>
      <c r="J122" s="172">
        <f>BK122</f>
        <v>0</v>
      </c>
      <c r="K122" s="168"/>
      <c r="L122" s="173"/>
      <c r="M122" s="174"/>
      <c r="N122" s="175"/>
      <c r="O122" s="175"/>
      <c r="P122" s="176">
        <f>P123+P156+P164+P169</f>
        <v>0</v>
      </c>
      <c r="Q122" s="175"/>
      <c r="R122" s="176">
        <f>R123+R156+R164+R169</f>
        <v>0</v>
      </c>
      <c r="S122" s="175"/>
      <c r="T122" s="177">
        <f>T123+T156+T164+T169</f>
        <v>0</v>
      </c>
      <c r="AR122" s="178" t="s">
        <v>83</v>
      </c>
      <c r="AT122" s="179" t="s">
        <v>74</v>
      </c>
      <c r="AU122" s="179" t="s">
        <v>75</v>
      </c>
      <c r="AY122" s="178" t="s">
        <v>121</v>
      </c>
      <c r="BK122" s="180">
        <f>BK123+BK156+BK164+BK169</f>
        <v>0</v>
      </c>
    </row>
    <row r="123" spans="1:65" s="12" customFormat="1" ht="22.9" customHeight="1">
      <c r="B123" s="167"/>
      <c r="C123" s="168"/>
      <c r="D123" s="169" t="s">
        <v>74</v>
      </c>
      <c r="E123" s="181" t="s">
        <v>177</v>
      </c>
      <c r="F123" s="181" t="s">
        <v>178</v>
      </c>
      <c r="G123" s="168"/>
      <c r="H123" s="168"/>
      <c r="I123" s="171"/>
      <c r="J123" s="182">
        <f>BK123</f>
        <v>0</v>
      </c>
      <c r="K123" s="168"/>
      <c r="L123" s="173"/>
      <c r="M123" s="174"/>
      <c r="N123" s="175"/>
      <c r="O123" s="175"/>
      <c r="P123" s="176">
        <f>SUM(P124:P155)</f>
        <v>0</v>
      </c>
      <c r="Q123" s="175"/>
      <c r="R123" s="176">
        <f>SUM(R124:R155)</f>
        <v>0</v>
      </c>
      <c r="S123" s="175"/>
      <c r="T123" s="177">
        <f>SUM(T124:T155)</f>
        <v>0</v>
      </c>
      <c r="AR123" s="178" t="s">
        <v>83</v>
      </c>
      <c r="AT123" s="179" t="s">
        <v>74</v>
      </c>
      <c r="AU123" s="179" t="s">
        <v>83</v>
      </c>
      <c r="AY123" s="178" t="s">
        <v>121</v>
      </c>
      <c r="BK123" s="180">
        <f>SUM(BK124:BK155)</f>
        <v>0</v>
      </c>
    </row>
    <row r="124" spans="1:65" s="2" customFormat="1" ht="16.5" customHeight="1">
      <c r="A124" s="31"/>
      <c r="B124" s="32"/>
      <c r="C124" s="197" t="s">
        <v>83</v>
      </c>
      <c r="D124" s="197" t="s">
        <v>132</v>
      </c>
      <c r="E124" s="198" t="s">
        <v>184</v>
      </c>
      <c r="F124" s="199" t="s">
        <v>185</v>
      </c>
      <c r="G124" s="200" t="s">
        <v>142</v>
      </c>
      <c r="H124" s="201">
        <v>20</v>
      </c>
      <c r="I124" s="202"/>
      <c r="J124" s="203">
        <f t="shared" ref="J124:J155" si="0">ROUND(I124*H124,2)</f>
        <v>0</v>
      </c>
      <c r="K124" s="199" t="s">
        <v>128</v>
      </c>
      <c r="L124" s="36"/>
      <c r="M124" s="204" t="s">
        <v>1</v>
      </c>
      <c r="N124" s="205" t="s">
        <v>40</v>
      </c>
      <c r="O124" s="68"/>
      <c r="P124" s="193">
        <f t="shared" ref="P124:P155" si="1">O124*H124</f>
        <v>0</v>
      </c>
      <c r="Q124" s="193">
        <v>0</v>
      </c>
      <c r="R124" s="193">
        <f t="shared" ref="R124:R155" si="2">Q124*H124</f>
        <v>0</v>
      </c>
      <c r="S124" s="193">
        <v>0</v>
      </c>
      <c r="T124" s="194">
        <f t="shared" ref="T124:T155" si="3"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5" t="s">
        <v>135</v>
      </c>
      <c r="AT124" s="195" t="s">
        <v>132</v>
      </c>
      <c r="AU124" s="195" t="s">
        <v>85</v>
      </c>
      <c r="AY124" s="14" t="s">
        <v>121</v>
      </c>
      <c r="BE124" s="196">
        <f t="shared" ref="BE124:BE155" si="4">IF(N124="základní",J124,0)</f>
        <v>0</v>
      </c>
      <c r="BF124" s="196">
        <f t="shared" ref="BF124:BF155" si="5">IF(N124="snížená",J124,0)</f>
        <v>0</v>
      </c>
      <c r="BG124" s="196">
        <f t="shared" ref="BG124:BG155" si="6">IF(N124="zákl. přenesená",J124,0)</f>
        <v>0</v>
      </c>
      <c r="BH124" s="196">
        <f t="shared" ref="BH124:BH155" si="7">IF(N124="sníž. přenesená",J124,0)</f>
        <v>0</v>
      </c>
      <c r="BI124" s="196">
        <f t="shared" ref="BI124:BI155" si="8">IF(N124="nulová",J124,0)</f>
        <v>0</v>
      </c>
      <c r="BJ124" s="14" t="s">
        <v>83</v>
      </c>
      <c r="BK124" s="196">
        <f t="shared" ref="BK124:BK155" si="9">ROUND(I124*H124,2)</f>
        <v>0</v>
      </c>
      <c r="BL124" s="14" t="s">
        <v>135</v>
      </c>
      <c r="BM124" s="195" t="s">
        <v>771</v>
      </c>
    </row>
    <row r="125" spans="1:65" s="2" customFormat="1" ht="16.5" customHeight="1">
      <c r="A125" s="31"/>
      <c r="B125" s="32"/>
      <c r="C125" s="183" t="s">
        <v>85</v>
      </c>
      <c r="D125" s="183" t="s">
        <v>124</v>
      </c>
      <c r="E125" s="184" t="s">
        <v>187</v>
      </c>
      <c r="F125" s="185" t="s">
        <v>188</v>
      </c>
      <c r="G125" s="186" t="s">
        <v>142</v>
      </c>
      <c r="H125" s="187">
        <v>20</v>
      </c>
      <c r="I125" s="188"/>
      <c r="J125" s="189">
        <f t="shared" si="0"/>
        <v>0</v>
      </c>
      <c r="K125" s="185" t="s">
        <v>128</v>
      </c>
      <c r="L125" s="190"/>
      <c r="M125" s="191" t="s">
        <v>1</v>
      </c>
      <c r="N125" s="192" t="s">
        <v>40</v>
      </c>
      <c r="O125" s="68"/>
      <c r="P125" s="193">
        <f t="shared" si="1"/>
        <v>0</v>
      </c>
      <c r="Q125" s="193">
        <v>0</v>
      </c>
      <c r="R125" s="193">
        <f t="shared" si="2"/>
        <v>0</v>
      </c>
      <c r="S125" s="193">
        <v>0</v>
      </c>
      <c r="T125" s="194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5" t="s">
        <v>151</v>
      </c>
      <c r="AT125" s="195" t="s">
        <v>124</v>
      </c>
      <c r="AU125" s="195" t="s">
        <v>85</v>
      </c>
      <c r="AY125" s="14" t="s">
        <v>121</v>
      </c>
      <c r="BE125" s="196">
        <f t="shared" si="4"/>
        <v>0</v>
      </c>
      <c r="BF125" s="196">
        <f t="shared" si="5"/>
        <v>0</v>
      </c>
      <c r="BG125" s="196">
        <f t="shared" si="6"/>
        <v>0</v>
      </c>
      <c r="BH125" s="196">
        <f t="shared" si="7"/>
        <v>0</v>
      </c>
      <c r="BI125" s="196">
        <f t="shared" si="8"/>
        <v>0</v>
      </c>
      <c r="BJ125" s="14" t="s">
        <v>83</v>
      </c>
      <c r="BK125" s="196">
        <f t="shared" si="9"/>
        <v>0</v>
      </c>
      <c r="BL125" s="14" t="s">
        <v>151</v>
      </c>
      <c r="BM125" s="195" t="s">
        <v>772</v>
      </c>
    </row>
    <row r="126" spans="1:65" s="2" customFormat="1" ht="16.5" customHeight="1">
      <c r="A126" s="31"/>
      <c r="B126" s="32"/>
      <c r="C126" s="197" t="s">
        <v>139</v>
      </c>
      <c r="D126" s="197" t="s">
        <v>132</v>
      </c>
      <c r="E126" s="198" t="s">
        <v>600</v>
      </c>
      <c r="F126" s="199" t="s">
        <v>601</v>
      </c>
      <c r="G126" s="200" t="s">
        <v>142</v>
      </c>
      <c r="H126" s="201">
        <v>6</v>
      </c>
      <c r="I126" s="202"/>
      <c r="J126" s="203">
        <f t="shared" si="0"/>
        <v>0</v>
      </c>
      <c r="K126" s="199" t="s">
        <v>128</v>
      </c>
      <c r="L126" s="36"/>
      <c r="M126" s="204" t="s">
        <v>1</v>
      </c>
      <c r="N126" s="205" t="s">
        <v>40</v>
      </c>
      <c r="O126" s="68"/>
      <c r="P126" s="193">
        <f t="shared" si="1"/>
        <v>0</v>
      </c>
      <c r="Q126" s="193">
        <v>0</v>
      </c>
      <c r="R126" s="193">
        <f t="shared" si="2"/>
        <v>0</v>
      </c>
      <c r="S126" s="193">
        <v>0</v>
      </c>
      <c r="T126" s="194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5" t="s">
        <v>135</v>
      </c>
      <c r="AT126" s="195" t="s">
        <v>132</v>
      </c>
      <c r="AU126" s="195" t="s">
        <v>85</v>
      </c>
      <c r="AY126" s="14" t="s">
        <v>121</v>
      </c>
      <c r="BE126" s="196">
        <f t="shared" si="4"/>
        <v>0</v>
      </c>
      <c r="BF126" s="196">
        <f t="shared" si="5"/>
        <v>0</v>
      </c>
      <c r="BG126" s="196">
        <f t="shared" si="6"/>
        <v>0</v>
      </c>
      <c r="BH126" s="196">
        <f t="shared" si="7"/>
        <v>0</v>
      </c>
      <c r="BI126" s="196">
        <f t="shared" si="8"/>
        <v>0</v>
      </c>
      <c r="BJ126" s="14" t="s">
        <v>83</v>
      </c>
      <c r="BK126" s="196">
        <f t="shared" si="9"/>
        <v>0</v>
      </c>
      <c r="BL126" s="14" t="s">
        <v>135</v>
      </c>
      <c r="BM126" s="195" t="s">
        <v>773</v>
      </c>
    </row>
    <row r="127" spans="1:65" s="2" customFormat="1" ht="24.2" customHeight="1">
      <c r="A127" s="31"/>
      <c r="B127" s="32"/>
      <c r="C127" s="183" t="s">
        <v>130</v>
      </c>
      <c r="D127" s="183" t="s">
        <v>124</v>
      </c>
      <c r="E127" s="184" t="s">
        <v>603</v>
      </c>
      <c r="F127" s="185" t="s">
        <v>604</v>
      </c>
      <c r="G127" s="186" t="s">
        <v>142</v>
      </c>
      <c r="H127" s="187">
        <v>6</v>
      </c>
      <c r="I127" s="188"/>
      <c r="J127" s="189">
        <f t="shared" si="0"/>
        <v>0</v>
      </c>
      <c r="K127" s="185" t="s">
        <v>128</v>
      </c>
      <c r="L127" s="190"/>
      <c r="M127" s="191" t="s">
        <v>1</v>
      </c>
      <c r="N127" s="192" t="s">
        <v>40</v>
      </c>
      <c r="O127" s="68"/>
      <c r="P127" s="193">
        <f t="shared" si="1"/>
        <v>0</v>
      </c>
      <c r="Q127" s="193">
        <v>0</v>
      </c>
      <c r="R127" s="193">
        <f t="shared" si="2"/>
        <v>0</v>
      </c>
      <c r="S127" s="193">
        <v>0</v>
      </c>
      <c r="T127" s="194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5" t="s">
        <v>151</v>
      </c>
      <c r="AT127" s="195" t="s">
        <v>124</v>
      </c>
      <c r="AU127" s="195" t="s">
        <v>85</v>
      </c>
      <c r="AY127" s="14" t="s">
        <v>121</v>
      </c>
      <c r="BE127" s="196">
        <f t="shared" si="4"/>
        <v>0</v>
      </c>
      <c r="BF127" s="196">
        <f t="shared" si="5"/>
        <v>0</v>
      </c>
      <c r="BG127" s="196">
        <f t="shared" si="6"/>
        <v>0</v>
      </c>
      <c r="BH127" s="196">
        <f t="shared" si="7"/>
        <v>0</v>
      </c>
      <c r="BI127" s="196">
        <f t="shared" si="8"/>
        <v>0</v>
      </c>
      <c r="BJ127" s="14" t="s">
        <v>83</v>
      </c>
      <c r="BK127" s="196">
        <f t="shared" si="9"/>
        <v>0</v>
      </c>
      <c r="BL127" s="14" t="s">
        <v>151</v>
      </c>
      <c r="BM127" s="195" t="s">
        <v>774</v>
      </c>
    </row>
    <row r="128" spans="1:65" s="2" customFormat="1" ht="24.2" customHeight="1">
      <c r="A128" s="31"/>
      <c r="B128" s="32"/>
      <c r="C128" s="183" t="s">
        <v>147</v>
      </c>
      <c r="D128" s="183" t="s">
        <v>124</v>
      </c>
      <c r="E128" s="184" t="s">
        <v>422</v>
      </c>
      <c r="F128" s="185" t="s">
        <v>423</v>
      </c>
      <c r="G128" s="186" t="s">
        <v>142</v>
      </c>
      <c r="H128" s="187">
        <v>26</v>
      </c>
      <c r="I128" s="188"/>
      <c r="J128" s="189">
        <f t="shared" si="0"/>
        <v>0</v>
      </c>
      <c r="K128" s="185" t="s">
        <v>128</v>
      </c>
      <c r="L128" s="190"/>
      <c r="M128" s="191" t="s">
        <v>1</v>
      </c>
      <c r="N128" s="192" t="s">
        <v>40</v>
      </c>
      <c r="O128" s="68"/>
      <c r="P128" s="193">
        <f t="shared" si="1"/>
        <v>0</v>
      </c>
      <c r="Q128" s="193">
        <v>0</v>
      </c>
      <c r="R128" s="193">
        <f t="shared" si="2"/>
        <v>0</v>
      </c>
      <c r="S128" s="193">
        <v>0</v>
      </c>
      <c r="T128" s="194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5" t="s">
        <v>151</v>
      </c>
      <c r="AT128" s="195" t="s">
        <v>124</v>
      </c>
      <c r="AU128" s="195" t="s">
        <v>85</v>
      </c>
      <c r="AY128" s="14" t="s">
        <v>121</v>
      </c>
      <c r="BE128" s="196">
        <f t="shared" si="4"/>
        <v>0</v>
      </c>
      <c r="BF128" s="196">
        <f t="shared" si="5"/>
        <v>0</v>
      </c>
      <c r="BG128" s="196">
        <f t="shared" si="6"/>
        <v>0</v>
      </c>
      <c r="BH128" s="196">
        <f t="shared" si="7"/>
        <v>0</v>
      </c>
      <c r="BI128" s="196">
        <f t="shared" si="8"/>
        <v>0</v>
      </c>
      <c r="BJ128" s="14" t="s">
        <v>83</v>
      </c>
      <c r="BK128" s="196">
        <f t="shared" si="9"/>
        <v>0</v>
      </c>
      <c r="BL128" s="14" t="s">
        <v>151</v>
      </c>
      <c r="BM128" s="195" t="s">
        <v>775</v>
      </c>
    </row>
    <row r="129" spans="1:65" s="2" customFormat="1" ht="21.75" customHeight="1">
      <c r="A129" s="31"/>
      <c r="B129" s="32"/>
      <c r="C129" s="183" t="s">
        <v>153</v>
      </c>
      <c r="D129" s="183" t="s">
        <v>124</v>
      </c>
      <c r="E129" s="184" t="s">
        <v>611</v>
      </c>
      <c r="F129" s="185" t="s">
        <v>612</v>
      </c>
      <c r="G129" s="186" t="s">
        <v>142</v>
      </c>
      <c r="H129" s="187">
        <v>6</v>
      </c>
      <c r="I129" s="188"/>
      <c r="J129" s="189">
        <f t="shared" si="0"/>
        <v>0</v>
      </c>
      <c r="K129" s="185" t="s">
        <v>128</v>
      </c>
      <c r="L129" s="190"/>
      <c r="M129" s="191" t="s">
        <v>1</v>
      </c>
      <c r="N129" s="192" t="s">
        <v>40</v>
      </c>
      <c r="O129" s="68"/>
      <c r="P129" s="193">
        <f t="shared" si="1"/>
        <v>0</v>
      </c>
      <c r="Q129" s="193">
        <v>0</v>
      </c>
      <c r="R129" s="193">
        <f t="shared" si="2"/>
        <v>0</v>
      </c>
      <c r="S129" s="193">
        <v>0</v>
      </c>
      <c r="T129" s="194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5" t="s">
        <v>151</v>
      </c>
      <c r="AT129" s="195" t="s">
        <v>124</v>
      </c>
      <c r="AU129" s="195" t="s">
        <v>85</v>
      </c>
      <c r="AY129" s="14" t="s">
        <v>121</v>
      </c>
      <c r="BE129" s="196">
        <f t="shared" si="4"/>
        <v>0</v>
      </c>
      <c r="BF129" s="196">
        <f t="shared" si="5"/>
        <v>0</v>
      </c>
      <c r="BG129" s="196">
        <f t="shared" si="6"/>
        <v>0</v>
      </c>
      <c r="BH129" s="196">
        <f t="shared" si="7"/>
        <v>0</v>
      </c>
      <c r="BI129" s="196">
        <f t="shared" si="8"/>
        <v>0</v>
      </c>
      <c r="BJ129" s="14" t="s">
        <v>83</v>
      </c>
      <c r="BK129" s="196">
        <f t="shared" si="9"/>
        <v>0</v>
      </c>
      <c r="BL129" s="14" t="s">
        <v>151</v>
      </c>
      <c r="BM129" s="195" t="s">
        <v>776</v>
      </c>
    </row>
    <row r="130" spans="1:65" s="2" customFormat="1" ht="24.2" customHeight="1">
      <c r="A130" s="31"/>
      <c r="B130" s="32"/>
      <c r="C130" s="197" t="s">
        <v>157</v>
      </c>
      <c r="D130" s="197" t="s">
        <v>132</v>
      </c>
      <c r="E130" s="198" t="s">
        <v>195</v>
      </c>
      <c r="F130" s="199" t="s">
        <v>196</v>
      </c>
      <c r="G130" s="200" t="s">
        <v>142</v>
      </c>
      <c r="H130" s="201">
        <v>34</v>
      </c>
      <c r="I130" s="202"/>
      <c r="J130" s="203">
        <f t="shared" si="0"/>
        <v>0</v>
      </c>
      <c r="K130" s="199" t="s">
        <v>128</v>
      </c>
      <c r="L130" s="36"/>
      <c r="M130" s="204" t="s">
        <v>1</v>
      </c>
      <c r="N130" s="205" t="s">
        <v>40</v>
      </c>
      <c r="O130" s="68"/>
      <c r="P130" s="193">
        <f t="shared" si="1"/>
        <v>0</v>
      </c>
      <c r="Q130" s="193">
        <v>0</v>
      </c>
      <c r="R130" s="193">
        <f t="shared" si="2"/>
        <v>0</v>
      </c>
      <c r="S130" s="193">
        <v>0</v>
      </c>
      <c r="T130" s="194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5" t="s">
        <v>135</v>
      </c>
      <c r="AT130" s="195" t="s">
        <v>132</v>
      </c>
      <c r="AU130" s="195" t="s">
        <v>85</v>
      </c>
      <c r="AY130" s="14" t="s">
        <v>121</v>
      </c>
      <c r="BE130" s="196">
        <f t="shared" si="4"/>
        <v>0</v>
      </c>
      <c r="BF130" s="196">
        <f t="shared" si="5"/>
        <v>0</v>
      </c>
      <c r="BG130" s="196">
        <f t="shared" si="6"/>
        <v>0</v>
      </c>
      <c r="BH130" s="196">
        <f t="shared" si="7"/>
        <v>0</v>
      </c>
      <c r="BI130" s="196">
        <f t="shared" si="8"/>
        <v>0</v>
      </c>
      <c r="BJ130" s="14" t="s">
        <v>83</v>
      </c>
      <c r="BK130" s="196">
        <f t="shared" si="9"/>
        <v>0</v>
      </c>
      <c r="BL130" s="14" t="s">
        <v>135</v>
      </c>
      <c r="BM130" s="195" t="s">
        <v>777</v>
      </c>
    </row>
    <row r="131" spans="1:65" s="2" customFormat="1" ht="16.5" customHeight="1">
      <c r="A131" s="31"/>
      <c r="B131" s="32"/>
      <c r="C131" s="197" t="s">
        <v>129</v>
      </c>
      <c r="D131" s="197" t="s">
        <v>132</v>
      </c>
      <c r="E131" s="198" t="s">
        <v>608</v>
      </c>
      <c r="F131" s="199" t="s">
        <v>609</v>
      </c>
      <c r="G131" s="200" t="s">
        <v>142</v>
      </c>
      <c r="H131" s="201">
        <v>6</v>
      </c>
      <c r="I131" s="202"/>
      <c r="J131" s="203">
        <f t="shared" si="0"/>
        <v>0</v>
      </c>
      <c r="K131" s="199" t="s">
        <v>128</v>
      </c>
      <c r="L131" s="36"/>
      <c r="M131" s="204" t="s">
        <v>1</v>
      </c>
      <c r="N131" s="205" t="s">
        <v>40</v>
      </c>
      <c r="O131" s="68"/>
      <c r="P131" s="193">
        <f t="shared" si="1"/>
        <v>0</v>
      </c>
      <c r="Q131" s="193">
        <v>0</v>
      </c>
      <c r="R131" s="193">
        <f t="shared" si="2"/>
        <v>0</v>
      </c>
      <c r="S131" s="193">
        <v>0</v>
      </c>
      <c r="T131" s="194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5" t="s">
        <v>135</v>
      </c>
      <c r="AT131" s="195" t="s">
        <v>132</v>
      </c>
      <c r="AU131" s="195" t="s">
        <v>85</v>
      </c>
      <c r="AY131" s="14" t="s">
        <v>121</v>
      </c>
      <c r="BE131" s="196">
        <f t="shared" si="4"/>
        <v>0</v>
      </c>
      <c r="BF131" s="196">
        <f t="shared" si="5"/>
        <v>0</v>
      </c>
      <c r="BG131" s="196">
        <f t="shared" si="6"/>
        <v>0</v>
      </c>
      <c r="BH131" s="196">
        <f t="shared" si="7"/>
        <v>0</v>
      </c>
      <c r="BI131" s="196">
        <f t="shared" si="8"/>
        <v>0</v>
      </c>
      <c r="BJ131" s="14" t="s">
        <v>83</v>
      </c>
      <c r="BK131" s="196">
        <f t="shared" si="9"/>
        <v>0</v>
      </c>
      <c r="BL131" s="14" t="s">
        <v>135</v>
      </c>
      <c r="BM131" s="195" t="s">
        <v>778</v>
      </c>
    </row>
    <row r="132" spans="1:65" s="2" customFormat="1" ht="21.75" customHeight="1">
      <c r="A132" s="31"/>
      <c r="B132" s="32"/>
      <c r="C132" s="197" t="s">
        <v>164</v>
      </c>
      <c r="D132" s="197" t="s">
        <v>132</v>
      </c>
      <c r="E132" s="198" t="s">
        <v>779</v>
      </c>
      <c r="F132" s="199" t="s">
        <v>780</v>
      </c>
      <c r="G132" s="200" t="s">
        <v>142</v>
      </c>
      <c r="H132" s="201">
        <v>1</v>
      </c>
      <c r="I132" s="202"/>
      <c r="J132" s="203">
        <f t="shared" si="0"/>
        <v>0</v>
      </c>
      <c r="K132" s="199" t="s">
        <v>128</v>
      </c>
      <c r="L132" s="36"/>
      <c r="M132" s="204" t="s">
        <v>1</v>
      </c>
      <c r="N132" s="205" t="s">
        <v>40</v>
      </c>
      <c r="O132" s="68"/>
      <c r="P132" s="193">
        <f t="shared" si="1"/>
        <v>0</v>
      </c>
      <c r="Q132" s="193">
        <v>0</v>
      </c>
      <c r="R132" s="193">
        <f t="shared" si="2"/>
        <v>0</v>
      </c>
      <c r="S132" s="193">
        <v>0</v>
      </c>
      <c r="T132" s="194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5" t="s">
        <v>135</v>
      </c>
      <c r="AT132" s="195" t="s">
        <v>132</v>
      </c>
      <c r="AU132" s="195" t="s">
        <v>85</v>
      </c>
      <c r="AY132" s="14" t="s">
        <v>121</v>
      </c>
      <c r="BE132" s="196">
        <f t="shared" si="4"/>
        <v>0</v>
      </c>
      <c r="BF132" s="196">
        <f t="shared" si="5"/>
        <v>0</v>
      </c>
      <c r="BG132" s="196">
        <f t="shared" si="6"/>
        <v>0</v>
      </c>
      <c r="BH132" s="196">
        <f t="shared" si="7"/>
        <v>0</v>
      </c>
      <c r="BI132" s="196">
        <f t="shared" si="8"/>
        <v>0</v>
      </c>
      <c r="BJ132" s="14" t="s">
        <v>83</v>
      </c>
      <c r="BK132" s="196">
        <f t="shared" si="9"/>
        <v>0</v>
      </c>
      <c r="BL132" s="14" t="s">
        <v>135</v>
      </c>
      <c r="BM132" s="195" t="s">
        <v>781</v>
      </c>
    </row>
    <row r="133" spans="1:65" s="2" customFormat="1" ht="21.75" customHeight="1">
      <c r="A133" s="31"/>
      <c r="B133" s="32"/>
      <c r="C133" s="183" t="s">
        <v>168</v>
      </c>
      <c r="D133" s="183" t="s">
        <v>124</v>
      </c>
      <c r="E133" s="184" t="s">
        <v>203</v>
      </c>
      <c r="F133" s="185" t="s">
        <v>204</v>
      </c>
      <c r="G133" s="186" t="s">
        <v>142</v>
      </c>
      <c r="H133" s="187">
        <v>1</v>
      </c>
      <c r="I133" s="188"/>
      <c r="J133" s="189">
        <f t="shared" si="0"/>
        <v>0</v>
      </c>
      <c r="K133" s="185" t="s">
        <v>128</v>
      </c>
      <c r="L133" s="190"/>
      <c r="M133" s="191" t="s">
        <v>1</v>
      </c>
      <c r="N133" s="192" t="s">
        <v>40</v>
      </c>
      <c r="O133" s="68"/>
      <c r="P133" s="193">
        <f t="shared" si="1"/>
        <v>0</v>
      </c>
      <c r="Q133" s="193">
        <v>0</v>
      </c>
      <c r="R133" s="193">
        <f t="shared" si="2"/>
        <v>0</v>
      </c>
      <c r="S133" s="193">
        <v>0</v>
      </c>
      <c r="T133" s="194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5" t="s">
        <v>151</v>
      </c>
      <c r="AT133" s="195" t="s">
        <v>124</v>
      </c>
      <c r="AU133" s="195" t="s">
        <v>85</v>
      </c>
      <c r="AY133" s="14" t="s">
        <v>121</v>
      </c>
      <c r="BE133" s="196">
        <f t="shared" si="4"/>
        <v>0</v>
      </c>
      <c r="BF133" s="196">
        <f t="shared" si="5"/>
        <v>0</v>
      </c>
      <c r="BG133" s="196">
        <f t="shared" si="6"/>
        <v>0</v>
      </c>
      <c r="BH133" s="196">
        <f t="shared" si="7"/>
        <v>0</v>
      </c>
      <c r="BI133" s="196">
        <f t="shared" si="8"/>
        <v>0</v>
      </c>
      <c r="BJ133" s="14" t="s">
        <v>83</v>
      </c>
      <c r="BK133" s="196">
        <f t="shared" si="9"/>
        <v>0</v>
      </c>
      <c r="BL133" s="14" t="s">
        <v>151</v>
      </c>
      <c r="BM133" s="195" t="s">
        <v>782</v>
      </c>
    </row>
    <row r="134" spans="1:65" s="2" customFormat="1" ht="16.5" customHeight="1">
      <c r="A134" s="31"/>
      <c r="B134" s="32"/>
      <c r="C134" s="197" t="s">
        <v>173</v>
      </c>
      <c r="D134" s="197" t="s">
        <v>132</v>
      </c>
      <c r="E134" s="198" t="s">
        <v>207</v>
      </c>
      <c r="F134" s="199" t="s">
        <v>208</v>
      </c>
      <c r="G134" s="200" t="s">
        <v>142</v>
      </c>
      <c r="H134" s="201">
        <v>353</v>
      </c>
      <c r="I134" s="202"/>
      <c r="J134" s="203">
        <f t="shared" si="0"/>
        <v>0</v>
      </c>
      <c r="K134" s="199" t="s">
        <v>128</v>
      </c>
      <c r="L134" s="36"/>
      <c r="M134" s="204" t="s">
        <v>1</v>
      </c>
      <c r="N134" s="205" t="s">
        <v>40</v>
      </c>
      <c r="O134" s="68"/>
      <c r="P134" s="193">
        <f t="shared" si="1"/>
        <v>0</v>
      </c>
      <c r="Q134" s="193">
        <v>0</v>
      </c>
      <c r="R134" s="193">
        <f t="shared" si="2"/>
        <v>0</v>
      </c>
      <c r="S134" s="193">
        <v>0</v>
      </c>
      <c r="T134" s="194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5" t="s">
        <v>135</v>
      </c>
      <c r="AT134" s="195" t="s">
        <v>132</v>
      </c>
      <c r="AU134" s="195" t="s">
        <v>85</v>
      </c>
      <c r="AY134" s="14" t="s">
        <v>121</v>
      </c>
      <c r="BE134" s="196">
        <f t="shared" si="4"/>
        <v>0</v>
      </c>
      <c r="BF134" s="196">
        <f t="shared" si="5"/>
        <v>0</v>
      </c>
      <c r="BG134" s="196">
        <f t="shared" si="6"/>
        <v>0</v>
      </c>
      <c r="BH134" s="196">
        <f t="shared" si="7"/>
        <v>0</v>
      </c>
      <c r="BI134" s="196">
        <f t="shared" si="8"/>
        <v>0</v>
      </c>
      <c r="BJ134" s="14" t="s">
        <v>83</v>
      </c>
      <c r="BK134" s="196">
        <f t="shared" si="9"/>
        <v>0</v>
      </c>
      <c r="BL134" s="14" t="s">
        <v>135</v>
      </c>
      <c r="BM134" s="195" t="s">
        <v>783</v>
      </c>
    </row>
    <row r="135" spans="1:65" s="2" customFormat="1" ht="24.2" customHeight="1">
      <c r="A135" s="31"/>
      <c r="B135" s="32"/>
      <c r="C135" s="183" t="s">
        <v>179</v>
      </c>
      <c r="D135" s="183" t="s">
        <v>124</v>
      </c>
      <c r="E135" s="184" t="s">
        <v>210</v>
      </c>
      <c r="F135" s="185" t="s">
        <v>211</v>
      </c>
      <c r="G135" s="186" t="s">
        <v>142</v>
      </c>
      <c r="H135" s="187">
        <v>353</v>
      </c>
      <c r="I135" s="188"/>
      <c r="J135" s="189">
        <f t="shared" si="0"/>
        <v>0</v>
      </c>
      <c r="K135" s="185" t="s">
        <v>128</v>
      </c>
      <c r="L135" s="190"/>
      <c r="M135" s="191" t="s">
        <v>1</v>
      </c>
      <c r="N135" s="192" t="s">
        <v>40</v>
      </c>
      <c r="O135" s="68"/>
      <c r="P135" s="193">
        <f t="shared" si="1"/>
        <v>0</v>
      </c>
      <c r="Q135" s="193">
        <v>0</v>
      </c>
      <c r="R135" s="193">
        <f t="shared" si="2"/>
        <v>0</v>
      </c>
      <c r="S135" s="193">
        <v>0</v>
      </c>
      <c r="T135" s="194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5" t="s">
        <v>135</v>
      </c>
      <c r="AT135" s="195" t="s">
        <v>124</v>
      </c>
      <c r="AU135" s="195" t="s">
        <v>85</v>
      </c>
      <c r="AY135" s="14" t="s">
        <v>121</v>
      </c>
      <c r="BE135" s="196">
        <f t="shared" si="4"/>
        <v>0</v>
      </c>
      <c r="BF135" s="196">
        <f t="shared" si="5"/>
        <v>0</v>
      </c>
      <c r="BG135" s="196">
        <f t="shared" si="6"/>
        <v>0</v>
      </c>
      <c r="BH135" s="196">
        <f t="shared" si="7"/>
        <v>0</v>
      </c>
      <c r="BI135" s="196">
        <f t="shared" si="8"/>
        <v>0</v>
      </c>
      <c r="BJ135" s="14" t="s">
        <v>83</v>
      </c>
      <c r="BK135" s="196">
        <f t="shared" si="9"/>
        <v>0</v>
      </c>
      <c r="BL135" s="14" t="s">
        <v>135</v>
      </c>
      <c r="BM135" s="195" t="s">
        <v>784</v>
      </c>
    </row>
    <row r="136" spans="1:65" s="2" customFormat="1" ht="21.75" customHeight="1">
      <c r="A136" s="31"/>
      <c r="B136" s="32"/>
      <c r="C136" s="197" t="s">
        <v>181</v>
      </c>
      <c r="D136" s="197" t="s">
        <v>132</v>
      </c>
      <c r="E136" s="198" t="s">
        <v>510</v>
      </c>
      <c r="F136" s="199" t="s">
        <v>511</v>
      </c>
      <c r="G136" s="200" t="s">
        <v>142</v>
      </c>
      <c r="H136" s="201">
        <v>5</v>
      </c>
      <c r="I136" s="202"/>
      <c r="J136" s="203">
        <f t="shared" si="0"/>
        <v>0</v>
      </c>
      <c r="K136" s="199" t="s">
        <v>128</v>
      </c>
      <c r="L136" s="36"/>
      <c r="M136" s="204" t="s">
        <v>1</v>
      </c>
      <c r="N136" s="205" t="s">
        <v>40</v>
      </c>
      <c r="O136" s="68"/>
      <c r="P136" s="193">
        <f t="shared" si="1"/>
        <v>0</v>
      </c>
      <c r="Q136" s="193">
        <v>0</v>
      </c>
      <c r="R136" s="193">
        <f t="shared" si="2"/>
        <v>0</v>
      </c>
      <c r="S136" s="193">
        <v>0</v>
      </c>
      <c r="T136" s="194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5" t="s">
        <v>135</v>
      </c>
      <c r="AT136" s="195" t="s">
        <v>132</v>
      </c>
      <c r="AU136" s="195" t="s">
        <v>85</v>
      </c>
      <c r="AY136" s="14" t="s">
        <v>121</v>
      </c>
      <c r="BE136" s="196">
        <f t="shared" si="4"/>
        <v>0</v>
      </c>
      <c r="BF136" s="196">
        <f t="shared" si="5"/>
        <v>0</v>
      </c>
      <c r="BG136" s="196">
        <f t="shared" si="6"/>
        <v>0</v>
      </c>
      <c r="BH136" s="196">
        <f t="shared" si="7"/>
        <v>0</v>
      </c>
      <c r="BI136" s="196">
        <f t="shared" si="8"/>
        <v>0</v>
      </c>
      <c r="BJ136" s="14" t="s">
        <v>83</v>
      </c>
      <c r="BK136" s="196">
        <f t="shared" si="9"/>
        <v>0</v>
      </c>
      <c r="BL136" s="14" t="s">
        <v>135</v>
      </c>
      <c r="BM136" s="195" t="s">
        <v>785</v>
      </c>
    </row>
    <row r="137" spans="1:65" s="2" customFormat="1" ht="21.75" customHeight="1">
      <c r="A137" s="31"/>
      <c r="B137" s="32"/>
      <c r="C137" s="197" t="s">
        <v>183</v>
      </c>
      <c r="D137" s="197" t="s">
        <v>132</v>
      </c>
      <c r="E137" s="198" t="s">
        <v>214</v>
      </c>
      <c r="F137" s="199" t="s">
        <v>215</v>
      </c>
      <c r="G137" s="200" t="s">
        <v>142</v>
      </c>
      <c r="H137" s="201">
        <v>2</v>
      </c>
      <c r="I137" s="202"/>
      <c r="J137" s="203">
        <f t="shared" si="0"/>
        <v>0</v>
      </c>
      <c r="K137" s="199" t="s">
        <v>128</v>
      </c>
      <c r="L137" s="36"/>
      <c r="M137" s="204" t="s">
        <v>1</v>
      </c>
      <c r="N137" s="205" t="s">
        <v>40</v>
      </c>
      <c r="O137" s="68"/>
      <c r="P137" s="193">
        <f t="shared" si="1"/>
        <v>0</v>
      </c>
      <c r="Q137" s="193">
        <v>0</v>
      </c>
      <c r="R137" s="193">
        <f t="shared" si="2"/>
        <v>0</v>
      </c>
      <c r="S137" s="193">
        <v>0</v>
      </c>
      <c r="T137" s="194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5" t="s">
        <v>135</v>
      </c>
      <c r="AT137" s="195" t="s">
        <v>132</v>
      </c>
      <c r="AU137" s="195" t="s">
        <v>85</v>
      </c>
      <c r="AY137" s="14" t="s">
        <v>121</v>
      </c>
      <c r="BE137" s="196">
        <f t="shared" si="4"/>
        <v>0</v>
      </c>
      <c r="BF137" s="196">
        <f t="shared" si="5"/>
        <v>0</v>
      </c>
      <c r="BG137" s="196">
        <f t="shared" si="6"/>
        <v>0</v>
      </c>
      <c r="BH137" s="196">
        <f t="shared" si="7"/>
        <v>0</v>
      </c>
      <c r="BI137" s="196">
        <f t="shared" si="8"/>
        <v>0</v>
      </c>
      <c r="BJ137" s="14" t="s">
        <v>83</v>
      </c>
      <c r="BK137" s="196">
        <f t="shared" si="9"/>
        <v>0</v>
      </c>
      <c r="BL137" s="14" t="s">
        <v>135</v>
      </c>
      <c r="BM137" s="195" t="s">
        <v>786</v>
      </c>
    </row>
    <row r="138" spans="1:65" s="2" customFormat="1" ht="24.2" customHeight="1">
      <c r="A138" s="31"/>
      <c r="B138" s="32"/>
      <c r="C138" s="183" t="s">
        <v>8</v>
      </c>
      <c r="D138" s="183" t="s">
        <v>124</v>
      </c>
      <c r="E138" s="184" t="s">
        <v>222</v>
      </c>
      <c r="F138" s="185" t="s">
        <v>223</v>
      </c>
      <c r="G138" s="186" t="s">
        <v>142</v>
      </c>
      <c r="H138" s="187">
        <v>2</v>
      </c>
      <c r="I138" s="188"/>
      <c r="J138" s="189">
        <f t="shared" si="0"/>
        <v>0</v>
      </c>
      <c r="K138" s="185" t="s">
        <v>128</v>
      </c>
      <c r="L138" s="190"/>
      <c r="M138" s="191" t="s">
        <v>1</v>
      </c>
      <c r="N138" s="192" t="s">
        <v>40</v>
      </c>
      <c r="O138" s="68"/>
      <c r="P138" s="193">
        <f t="shared" si="1"/>
        <v>0</v>
      </c>
      <c r="Q138" s="193">
        <v>0</v>
      </c>
      <c r="R138" s="193">
        <f t="shared" si="2"/>
        <v>0</v>
      </c>
      <c r="S138" s="193">
        <v>0</v>
      </c>
      <c r="T138" s="194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5" t="s">
        <v>151</v>
      </c>
      <c r="AT138" s="195" t="s">
        <v>124</v>
      </c>
      <c r="AU138" s="195" t="s">
        <v>85</v>
      </c>
      <c r="AY138" s="14" t="s">
        <v>121</v>
      </c>
      <c r="BE138" s="196">
        <f t="shared" si="4"/>
        <v>0</v>
      </c>
      <c r="BF138" s="196">
        <f t="shared" si="5"/>
        <v>0</v>
      </c>
      <c r="BG138" s="196">
        <f t="shared" si="6"/>
        <v>0</v>
      </c>
      <c r="BH138" s="196">
        <f t="shared" si="7"/>
        <v>0</v>
      </c>
      <c r="BI138" s="196">
        <f t="shared" si="8"/>
        <v>0</v>
      </c>
      <c r="BJ138" s="14" t="s">
        <v>83</v>
      </c>
      <c r="BK138" s="196">
        <f t="shared" si="9"/>
        <v>0</v>
      </c>
      <c r="BL138" s="14" t="s">
        <v>151</v>
      </c>
      <c r="BM138" s="195" t="s">
        <v>787</v>
      </c>
    </row>
    <row r="139" spans="1:65" s="2" customFormat="1" ht="16.5" customHeight="1">
      <c r="A139" s="31"/>
      <c r="B139" s="32"/>
      <c r="C139" s="197" t="s">
        <v>190</v>
      </c>
      <c r="D139" s="197" t="s">
        <v>132</v>
      </c>
      <c r="E139" s="198" t="s">
        <v>788</v>
      </c>
      <c r="F139" s="199" t="s">
        <v>789</v>
      </c>
      <c r="G139" s="200" t="s">
        <v>142</v>
      </c>
      <c r="H139" s="201">
        <v>2</v>
      </c>
      <c r="I139" s="202"/>
      <c r="J139" s="203">
        <f t="shared" si="0"/>
        <v>0</v>
      </c>
      <c r="K139" s="199" t="s">
        <v>128</v>
      </c>
      <c r="L139" s="36"/>
      <c r="M139" s="204" t="s">
        <v>1</v>
      </c>
      <c r="N139" s="205" t="s">
        <v>40</v>
      </c>
      <c r="O139" s="68"/>
      <c r="P139" s="193">
        <f t="shared" si="1"/>
        <v>0</v>
      </c>
      <c r="Q139" s="193">
        <v>0</v>
      </c>
      <c r="R139" s="193">
        <f t="shared" si="2"/>
        <v>0</v>
      </c>
      <c r="S139" s="193">
        <v>0</v>
      </c>
      <c r="T139" s="194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5" t="s">
        <v>135</v>
      </c>
      <c r="AT139" s="195" t="s">
        <v>132</v>
      </c>
      <c r="AU139" s="195" t="s">
        <v>85</v>
      </c>
      <c r="AY139" s="14" t="s">
        <v>121</v>
      </c>
      <c r="BE139" s="196">
        <f t="shared" si="4"/>
        <v>0</v>
      </c>
      <c r="BF139" s="196">
        <f t="shared" si="5"/>
        <v>0</v>
      </c>
      <c r="BG139" s="196">
        <f t="shared" si="6"/>
        <v>0</v>
      </c>
      <c r="BH139" s="196">
        <f t="shared" si="7"/>
        <v>0</v>
      </c>
      <c r="BI139" s="196">
        <f t="shared" si="8"/>
        <v>0</v>
      </c>
      <c r="BJ139" s="14" t="s">
        <v>83</v>
      </c>
      <c r="BK139" s="196">
        <f t="shared" si="9"/>
        <v>0</v>
      </c>
      <c r="BL139" s="14" t="s">
        <v>135</v>
      </c>
      <c r="BM139" s="195" t="s">
        <v>790</v>
      </c>
    </row>
    <row r="140" spans="1:65" s="2" customFormat="1" ht="24.2" customHeight="1">
      <c r="A140" s="31"/>
      <c r="B140" s="32"/>
      <c r="C140" s="183" t="s">
        <v>194</v>
      </c>
      <c r="D140" s="183" t="s">
        <v>124</v>
      </c>
      <c r="E140" s="184" t="s">
        <v>791</v>
      </c>
      <c r="F140" s="185" t="s">
        <v>792</v>
      </c>
      <c r="G140" s="186" t="s">
        <v>142</v>
      </c>
      <c r="H140" s="187">
        <v>2</v>
      </c>
      <c r="I140" s="188"/>
      <c r="J140" s="189">
        <f t="shared" si="0"/>
        <v>0</v>
      </c>
      <c r="K140" s="185" t="s">
        <v>128</v>
      </c>
      <c r="L140" s="190"/>
      <c r="M140" s="191" t="s">
        <v>1</v>
      </c>
      <c r="N140" s="192" t="s">
        <v>40</v>
      </c>
      <c r="O140" s="68"/>
      <c r="P140" s="193">
        <f t="shared" si="1"/>
        <v>0</v>
      </c>
      <c r="Q140" s="193">
        <v>0</v>
      </c>
      <c r="R140" s="193">
        <f t="shared" si="2"/>
        <v>0</v>
      </c>
      <c r="S140" s="193">
        <v>0</v>
      </c>
      <c r="T140" s="194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5" t="s">
        <v>151</v>
      </c>
      <c r="AT140" s="195" t="s">
        <v>124</v>
      </c>
      <c r="AU140" s="195" t="s">
        <v>85</v>
      </c>
      <c r="AY140" s="14" t="s">
        <v>121</v>
      </c>
      <c r="BE140" s="196">
        <f t="shared" si="4"/>
        <v>0</v>
      </c>
      <c r="BF140" s="196">
        <f t="shared" si="5"/>
        <v>0</v>
      </c>
      <c r="BG140" s="196">
        <f t="shared" si="6"/>
        <v>0</v>
      </c>
      <c r="BH140" s="196">
        <f t="shared" si="7"/>
        <v>0</v>
      </c>
      <c r="BI140" s="196">
        <f t="shared" si="8"/>
        <v>0</v>
      </c>
      <c r="BJ140" s="14" t="s">
        <v>83</v>
      </c>
      <c r="BK140" s="196">
        <f t="shared" si="9"/>
        <v>0</v>
      </c>
      <c r="BL140" s="14" t="s">
        <v>151</v>
      </c>
      <c r="BM140" s="195" t="s">
        <v>793</v>
      </c>
    </row>
    <row r="141" spans="1:65" s="2" customFormat="1" ht="21.75" customHeight="1">
      <c r="A141" s="31"/>
      <c r="B141" s="32"/>
      <c r="C141" s="197" t="s">
        <v>198</v>
      </c>
      <c r="D141" s="197" t="s">
        <v>132</v>
      </c>
      <c r="E141" s="198" t="s">
        <v>794</v>
      </c>
      <c r="F141" s="199" t="s">
        <v>795</v>
      </c>
      <c r="G141" s="200" t="s">
        <v>142</v>
      </c>
      <c r="H141" s="201">
        <v>2</v>
      </c>
      <c r="I141" s="202"/>
      <c r="J141" s="203">
        <f t="shared" si="0"/>
        <v>0</v>
      </c>
      <c r="K141" s="199" t="s">
        <v>128</v>
      </c>
      <c r="L141" s="36"/>
      <c r="M141" s="204" t="s">
        <v>1</v>
      </c>
      <c r="N141" s="205" t="s">
        <v>40</v>
      </c>
      <c r="O141" s="68"/>
      <c r="P141" s="193">
        <f t="shared" si="1"/>
        <v>0</v>
      </c>
      <c r="Q141" s="193">
        <v>0</v>
      </c>
      <c r="R141" s="193">
        <f t="shared" si="2"/>
        <v>0</v>
      </c>
      <c r="S141" s="193">
        <v>0</v>
      </c>
      <c r="T141" s="194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5" t="s">
        <v>135</v>
      </c>
      <c r="AT141" s="195" t="s">
        <v>132</v>
      </c>
      <c r="AU141" s="195" t="s">
        <v>85</v>
      </c>
      <c r="AY141" s="14" t="s">
        <v>121</v>
      </c>
      <c r="BE141" s="196">
        <f t="shared" si="4"/>
        <v>0</v>
      </c>
      <c r="BF141" s="196">
        <f t="shared" si="5"/>
        <v>0</v>
      </c>
      <c r="BG141" s="196">
        <f t="shared" si="6"/>
        <v>0</v>
      </c>
      <c r="BH141" s="196">
        <f t="shared" si="7"/>
        <v>0</v>
      </c>
      <c r="BI141" s="196">
        <f t="shared" si="8"/>
        <v>0</v>
      </c>
      <c r="BJ141" s="14" t="s">
        <v>83</v>
      </c>
      <c r="BK141" s="196">
        <f t="shared" si="9"/>
        <v>0</v>
      </c>
      <c r="BL141" s="14" t="s">
        <v>135</v>
      </c>
      <c r="BM141" s="195" t="s">
        <v>796</v>
      </c>
    </row>
    <row r="142" spans="1:65" s="2" customFormat="1" ht="21.75" customHeight="1">
      <c r="A142" s="31"/>
      <c r="B142" s="32"/>
      <c r="C142" s="197" t="s">
        <v>202</v>
      </c>
      <c r="D142" s="197" t="s">
        <v>132</v>
      </c>
      <c r="E142" s="198" t="s">
        <v>797</v>
      </c>
      <c r="F142" s="199" t="s">
        <v>798</v>
      </c>
      <c r="G142" s="200" t="s">
        <v>150</v>
      </c>
      <c r="H142" s="201">
        <v>61</v>
      </c>
      <c r="I142" s="202"/>
      <c r="J142" s="203">
        <f t="shared" si="0"/>
        <v>0</v>
      </c>
      <c r="K142" s="199" t="s">
        <v>128</v>
      </c>
      <c r="L142" s="36"/>
      <c r="M142" s="204" t="s">
        <v>1</v>
      </c>
      <c r="N142" s="205" t="s">
        <v>40</v>
      </c>
      <c r="O142" s="68"/>
      <c r="P142" s="193">
        <f t="shared" si="1"/>
        <v>0</v>
      </c>
      <c r="Q142" s="193">
        <v>0</v>
      </c>
      <c r="R142" s="193">
        <f t="shared" si="2"/>
        <v>0</v>
      </c>
      <c r="S142" s="193">
        <v>0</v>
      </c>
      <c r="T142" s="194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5" t="s">
        <v>135</v>
      </c>
      <c r="AT142" s="195" t="s">
        <v>132</v>
      </c>
      <c r="AU142" s="195" t="s">
        <v>85</v>
      </c>
      <c r="AY142" s="14" t="s">
        <v>121</v>
      </c>
      <c r="BE142" s="196">
        <f t="shared" si="4"/>
        <v>0</v>
      </c>
      <c r="BF142" s="196">
        <f t="shared" si="5"/>
        <v>0</v>
      </c>
      <c r="BG142" s="196">
        <f t="shared" si="6"/>
        <v>0</v>
      </c>
      <c r="BH142" s="196">
        <f t="shared" si="7"/>
        <v>0</v>
      </c>
      <c r="BI142" s="196">
        <f t="shared" si="8"/>
        <v>0</v>
      </c>
      <c r="BJ142" s="14" t="s">
        <v>83</v>
      </c>
      <c r="BK142" s="196">
        <f t="shared" si="9"/>
        <v>0</v>
      </c>
      <c r="BL142" s="14" t="s">
        <v>135</v>
      </c>
      <c r="BM142" s="195" t="s">
        <v>799</v>
      </c>
    </row>
    <row r="143" spans="1:65" s="2" customFormat="1" ht="33" customHeight="1">
      <c r="A143" s="31"/>
      <c r="B143" s="32"/>
      <c r="C143" s="183" t="s">
        <v>206</v>
      </c>
      <c r="D143" s="183" t="s">
        <v>124</v>
      </c>
      <c r="E143" s="184" t="s">
        <v>310</v>
      </c>
      <c r="F143" s="185" t="s">
        <v>311</v>
      </c>
      <c r="G143" s="186" t="s">
        <v>150</v>
      </c>
      <c r="H143" s="187">
        <v>841</v>
      </c>
      <c r="I143" s="188"/>
      <c r="J143" s="189">
        <f t="shared" si="0"/>
        <v>0</v>
      </c>
      <c r="K143" s="185" t="s">
        <v>128</v>
      </c>
      <c r="L143" s="190"/>
      <c r="M143" s="191" t="s">
        <v>1</v>
      </c>
      <c r="N143" s="192" t="s">
        <v>40</v>
      </c>
      <c r="O143" s="68"/>
      <c r="P143" s="193">
        <f t="shared" si="1"/>
        <v>0</v>
      </c>
      <c r="Q143" s="193">
        <v>0</v>
      </c>
      <c r="R143" s="193">
        <f t="shared" si="2"/>
        <v>0</v>
      </c>
      <c r="S143" s="193">
        <v>0</v>
      </c>
      <c r="T143" s="194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5" t="s">
        <v>151</v>
      </c>
      <c r="AT143" s="195" t="s">
        <v>124</v>
      </c>
      <c r="AU143" s="195" t="s">
        <v>85</v>
      </c>
      <c r="AY143" s="14" t="s">
        <v>121</v>
      </c>
      <c r="BE143" s="196">
        <f t="shared" si="4"/>
        <v>0</v>
      </c>
      <c r="BF143" s="196">
        <f t="shared" si="5"/>
        <v>0</v>
      </c>
      <c r="BG143" s="196">
        <f t="shared" si="6"/>
        <v>0</v>
      </c>
      <c r="BH143" s="196">
        <f t="shared" si="7"/>
        <v>0</v>
      </c>
      <c r="BI143" s="196">
        <f t="shared" si="8"/>
        <v>0</v>
      </c>
      <c r="BJ143" s="14" t="s">
        <v>83</v>
      </c>
      <c r="BK143" s="196">
        <f t="shared" si="9"/>
        <v>0</v>
      </c>
      <c r="BL143" s="14" t="s">
        <v>151</v>
      </c>
      <c r="BM143" s="195" t="s">
        <v>800</v>
      </c>
    </row>
    <row r="144" spans="1:65" s="2" customFormat="1" ht="16.5" customHeight="1">
      <c r="A144" s="31"/>
      <c r="B144" s="32"/>
      <c r="C144" s="197" t="s">
        <v>7</v>
      </c>
      <c r="D144" s="197" t="s">
        <v>132</v>
      </c>
      <c r="E144" s="198" t="s">
        <v>294</v>
      </c>
      <c r="F144" s="199" t="s">
        <v>295</v>
      </c>
      <c r="G144" s="200" t="s">
        <v>142</v>
      </c>
      <c r="H144" s="201">
        <v>2</v>
      </c>
      <c r="I144" s="202"/>
      <c r="J144" s="203">
        <f t="shared" si="0"/>
        <v>0</v>
      </c>
      <c r="K144" s="199" t="s">
        <v>128</v>
      </c>
      <c r="L144" s="36"/>
      <c r="M144" s="204" t="s">
        <v>1</v>
      </c>
      <c r="N144" s="205" t="s">
        <v>40</v>
      </c>
      <c r="O144" s="68"/>
      <c r="P144" s="193">
        <f t="shared" si="1"/>
        <v>0</v>
      </c>
      <c r="Q144" s="193">
        <v>0</v>
      </c>
      <c r="R144" s="193">
        <f t="shared" si="2"/>
        <v>0</v>
      </c>
      <c r="S144" s="193">
        <v>0</v>
      </c>
      <c r="T144" s="194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5" t="s">
        <v>135</v>
      </c>
      <c r="AT144" s="195" t="s">
        <v>132</v>
      </c>
      <c r="AU144" s="195" t="s">
        <v>85</v>
      </c>
      <c r="AY144" s="14" t="s">
        <v>121</v>
      </c>
      <c r="BE144" s="196">
        <f t="shared" si="4"/>
        <v>0</v>
      </c>
      <c r="BF144" s="196">
        <f t="shared" si="5"/>
        <v>0</v>
      </c>
      <c r="BG144" s="196">
        <f t="shared" si="6"/>
        <v>0</v>
      </c>
      <c r="BH144" s="196">
        <f t="shared" si="7"/>
        <v>0</v>
      </c>
      <c r="BI144" s="196">
        <f t="shared" si="8"/>
        <v>0</v>
      </c>
      <c r="BJ144" s="14" t="s">
        <v>83</v>
      </c>
      <c r="BK144" s="196">
        <f t="shared" si="9"/>
        <v>0</v>
      </c>
      <c r="BL144" s="14" t="s">
        <v>135</v>
      </c>
      <c r="BM144" s="195" t="s">
        <v>801</v>
      </c>
    </row>
    <row r="145" spans="1:65" s="2" customFormat="1" ht="24.2" customHeight="1">
      <c r="A145" s="31"/>
      <c r="B145" s="32"/>
      <c r="C145" s="183" t="s">
        <v>213</v>
      </c>
      <c r="D145" s="183" t="s">
        <v>124</v>
      </c>
      <c r="E145" s="184" t="s">
        <v>298</v>
      </c>
      <c r="F145" s="185" t="s">
        <v>299</v>
      </c>
      <c r="G145" s="186" t="s">
        <v>142</v>
      </c>
      <c r="H145" s="187">
        <v>2</v>
      </c>
      <c r="I145" s="188"/>
      <c r="J145" s="189">
        <f t="shared" si="0"/>
        <v>0</v>
      </c>
      <c r="K145" s="185" t="s">
        <v>128</v>
      </c>
      <c r="L145" s="190"/>
      <c r="M145" s="191" t="s">
        <v>1</v>
      </c>
      <c r="N145" s="192" t="s">
        <v>40</v>
      </c>
      <c r="O145" s="68"/>
      <c r="P145" s="193">
        <f t="shared" si="1"/>
        <v>0</v>
      </c>
      <c r="Q145" s="193">
        <v>0</v>
      </c>
      <c r="R145" s="193">
        <f t="shared" si="2"/>
        <v>0</v>
      </c>
      <c r="S145" s="193">
        <v>0</v>
      </c>
      <c r="T145" s="194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5" t="s">
        <v>151</v>
      </c>
      <c r="AT145" s="195" t="s">
        <v>124</v>
      </c>
      <c r="AU145" s="195" t="s">
        <v>85</v>
      </c>
      <c r="AY145" s="14" t="s">
        <v>121</v>
      </c>
      <c r="BE145" s="196">
        <f t="shared" si="4"/>
        <v>0</v>
      </c>
      <c r="BF145" s="196">
        <f t="shared" si="5"/>
        <v>0</v>
      </c>
      <c r="BG145" s="196">
        <f t="shared" si="6"/>
        <v>0</v>
      </c>
      <c r="BH145" s="196">
        <f t="shared" si="7"/>
        <v>0</v>
      </c>
      <c r="BI145" s="196">
        <f t="shared" si="8"/>
        <v>0</v>
      </c>
      <c r="BJ145" s="14" t="s">
        <v>83</v>
      </c>
      <c r="BK145" s="196">
        <f t="shared" si="9"/>
        <v>0</v>
      </c>
      <c r="BL145" s="14" t="s">
        <v>151</v>
      </c>
      <c r="BM145" s="195" t="s">
        <v>802</v>
      </c>
    </row>
    <row r="146" spans="1:65" s="2" customFormat="1" ht="16.5" customHeight="1">
      <c r="A146" s="31"/>
      <c r="B146" s="32"/>
      <c r="C146" s="197" t="s">
        <v>217</v>
      </c>
      <c r="D146" s="197" t="s">
        <v>132</v>
      </c>
      <c r="E146" s="198" t="s">
        <v>306</v>
      </c>
      <c r="F146" s="199" t="s">
        <v>307</v>
      </c>
      <c r="G146" s="200" t="s">
        <v>150</v>
      </c>
      <c r="H146" s="201">
        <v>839</v>
      </c>
      <c r="I146" s="202"/>
      <c r="J146" s="203">
        <f t="shared" si="0"/>
        <v>0</v>
      </c>
      <c r="K146" s="199" t="s">
        <v>128</v>
      </c>
      <c r="L146" s="36"/>
      <c r="M146" s="204" t="s">
        <v>1</v>
      </c>
      <c r="N146" s="205" t="s">
        <v>40</v>
      </c>
      <c r="O146" s="68"/>
      <c r="P146" s="193">
        <f t="shared" si="1"/>
        <v>0</v>
      </c>
      <c r="Q146" s="193">
        <v>0</v>
      </c>
      <c r="R146" s="193">
        <f t="shared" si="2"/>
        <v>0</v>
      </c>
      <c r="S146" s="193">
        <v>0</v>
      </c>
      <c r="T146" s="194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5" t="s">
        <v>135</v>
      </c>
      <c r="AT146" s="195" t="s">
        <v>132</v>
      </c>
      <c r="AU146" s="195" t="s">
        <v>85</v>
      </c>
      <c r="AY146" s="14" t="s">
        <v>121</v>
      </c>
      <c r="BE146" s="196">
        <f t="shared" si="4"/>
        <v>0</v>
      </c>
      <c r="BF146" s="196">
        <f t="shared" si="5"/>
        <v>0</v>
      </c>
      <c r="BG146" s="196">
        <f t="shared" si="6"/>
        <v>0</v>
      </c>
      <c r="BH146" s="196">
        <f t="shared" si="7"/>
        <v>0</v>
      </c>
      <c r="BI146" s="196">
        <f t="shared" si="8"/>
        <v>0</v>
      </c>
      <c r="BJ146" s="14" t="s">
        <v>83</v>
      </c>
      <c r="BK146" s="196">
        <f t="shared" si="9"/>
        <v>0</v>
      </c>
      <c r="BL146" s="14" t="s">
        <v>135</v>
      </c>
      <c r="BM146" s="195" t="s">
        <v>803</v>
      </c>
    </row>
    <row r="147" spans="1:65" s="2" customFormat="1" ht="16.5" customHeight="1">
      <c r="A147" s="31"/>
      <c r="B147" s="32"/>
      <c r="C147" s="197" t="s">
        <v>221</v>
      </c>
      <c r="D147" s="197" t="s">
        <v>132</v>
      </c>
      <c r="E147" s="198" t="s">
        <v>318</v>
      </c>
      <c r="F147" s="199" t="s">
        <v>319</v>
      </c>
      <c r="G147" s="200" t="s">
        <v>150</v>
      </c>
      <c r="H147" s="201">
        <v>5252</v>
      </c>
      <c r="I147" s="202"/>
      <c r="J147" s="203">
        <f t="shared" si="0"/>
        <v>0</v>
      </c>
      <c r="K147" s="199" t="s">
        <v>128</v>
      </c>
      <c r="L147" s="36"/>
      <c r="M147" s="204" t="s">
        <v>1</v>
      </c>
      <c r="N147" s="205" t="s">
        <v>40</v>
      </c>
      <c r="O147" s="68"/>
      <c r="P147" s="193">
        <f t="shared" si="1"/>
        <v>0</v>
      </c>
      <c r="Q147" s="193">
        <v>0</v>
      </c>
      <c r="R147" s="193">
        <f t="shared" si="2"/>
        <v>0</v>
      </c>
      <c r="S147" s="193">
        <v>0</v>
      </c>
      <c r="T147" s="194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5" t="s">
        <v>135</v>
      </c>
      <c r="AT147" s="195" t="s">
        <v>132</v>
      </c>
      <c r="AU147" s="195" t="s">
        <v>85</v>
      </c>
      <c r="AY147" s="14" t="s">
        <v>121</v>
      </c>
      <c r="BE147" s="196">
        <f t="shared" si="4"/>
        <v>0</v>
      </c>
      <c r="BF147" s="196">
        <f t="shared" si="5"/>
        <v>0</v>
      </c>
      <c r="BG147" s="196">
        <f t="shared" si="6"/>
        <v>0</v>
      </c>
      <c r="BH147" s="196">
        <f t="shared" si="7"/>
        <v>0</v>
      </c>
      <c r="BI147" s="196">
        <f t="shared" si="8"/>
        <v>0</v>
      </c>
      <c r="BJ147" s="14" t="s">
        <v>83</v>
      </c>
      <c r="BK147" s="196">
        <f t="shared" si="9"/>
        <v>0</v>
      </c>
      <c r="BL147" s="14" t="s">
        <v>135</v>
      </c>
      <c r="BM147" s="195" t="s">
        <v>804</v>
      </c>
    </row>
    <row r="148" spans="1:65" s="2" customFormat="1" ht="24.2" customHeight="1">
      <c r="A148" s="31"/>
      <c r="B148" s="32"/>
      <c r="C148" s="197" t="s">
        <v>225</v>
      </c>
      <c r="D148" s="197" t="s">
        <v>132</v>
      </c>
      <c r="E148" s="198" t="s">
        <v>805</v>
      </c>
      <c r="F148" s="199" t="s">
        <v>806</v>
      </c>
      <c r="G148" s="200" t="s">
        <v>142</v>
      </c>
      <c r="H148" s="201">
        <v>2</v>
      </c>
      <c r="I148" s="202"/>
      <c r="J148" s="203">
        <f t="shared" si="0"/>
        <v>0</v>
      </c>
      <c r="K148" s="199" t="s">
        <v>128</v>
      </c>
      <c r="L148" s="36"/>
      <c r="M148" s="204" t="s">
        <v>1</v>
      </c>
      <c r="N148" s="205" t="s">
        <v>40</v>
      </c>
      <c r="O148" s="68"/>
      <c r="P148" s="193">
        <f t="shared" si="1"/>
        <v>0</v>
      </c>
      <c r="Q148" s="193">
        <v>0</v>
      </c>
      <c r="R148" s="193">
        <f t="shared" si="2"/>
        <v>0</v>
      </c>
      <c r="S148" s="193">
        <v>0</v>
      </c>
      <c r="T148" s="194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5" t="s">
        <v>135</v>
      </c>
      <c r="AT148" s="195" t="s">
        <v>132</v>
      </c>
      <c r="AU148" s="195" t="s">
        <v>85</v>
      </c>
      <c r="AY148" s="14" t="s">
        <v>121</v>
      </c>
      <c r="BE148" s="196">
        <f t="shared" si="4"/>
        <v>0</v>
      </c>
      <c r="BF148" s="196">
        <f t="shared" si="5"/>
        <v>0</v>
      </c>
      <c r="BG148" s="196">
        <f t="shared" si="6"/>
        <v>0</v>
      </c>
      <c r="BH148" s="196">
        <f t="shared" si="7"/>
        <v>0</v>
      </c>
      <c r="BI148" s="196">
        <f t="shared" si="8"/>
        <v>0</v>
      </c>
      <c r="BJ148" s="14" t="s">
        <v>83</v>
      </c>
      <c r="BK148" s="196">
        <f t="shared" si="9"/>
        <v>0</v>
      </c>
      <c r="BL148" s="14" t="s">
        <v>135</v>
      </c>
      <c r="BM148" s="195" t="s">
        <v>807</v>
      </c>
    </row>
    <row r="149" spans="1:65" s="2" customFormat="1" ht="24.2" customHeight="1">
      <c r="A149" s="31"/>
      <c r="B149" s="32"/>
      <c r="C149" s="197" t="s">
        <v>229</v>
      </c>
      <c r="D149" s="197" t="s">
        <v>132</v>
      </c>
      <c r="E149" s="198" t="s">
        <v>326</v>
      </c>
      <c r="F149" s="199" t="s">
        <v>327</v>
      </c>
      <c r="G149" s="200" t="s">
        <v>142</v>
      </c>
      <c r="H149" s="201">
        <v>2</v>
      </c>
      <c r="I149" s="202"/>
      <c r="J149" s="203">
        <f t="shared" si="0"/>
        <v>0</v>
      </c>
      <c r="K149" s="199" t="s">
        <v>128</v>
      </c>
      <c r="L149" s="36"/>
      <c r="M149" s="204" t="s">
        <v>1</v>
      </c>
      <c r="N149" s="205" t="s">
        <v>40</v>
      </c>
      <c r="O149" s="68"/>
      <c r="P149" s="193">
        <f t="shared" si="1"/>
        <v>0</v>
      </c>
      <c r="Q149" s="193">
        <v>0</v>
      </c>
      <c r="R149" s="193">
        <f t="shared" si="2"/>
        <v>0</v>
      </c>
      <c r="S149" s="193">
        <v>0</v>
      </c>
      <c r="T149" s="194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5" t="s">
        <v>135</v>
      </c>
      <c r="AT149" s="195" t="s">
        <v>132</v>
      </c>
      <c r="AU149" s="195" t="s">
        <v>85</v>
      </c>
      <c r="AY149" s="14" t="s">
        <v>121</v>
      </c>
      <c r="BE149" s="196">
        <f t="shared" si="4"/>
        <v>0</v>
      </c>
      <c r="BF149" s="196">
        <f t="shared" si="5"/>
        <v>0</v>
      </c>
      <c r="BG149" s="196">
        <f t="shared" si="6"/>
        <v>0</v>
      </c>
      <c r="BH149" s="196">
        <f t="shared" si="7"/>
        <v>0</v>
      </c>
      <c r="BI149" s="196">
        <f t="shared" si="8"/>
        <v>0</v>
      </c>
      <c r="BJ149" s="14" t="s">
        <v>83</v>
      </c>
      <c r="BK149" s="196">
        <f t="shared" si="9"/>
        <v>0</v>
      </c>
      <c r="BL149" s="14" t="s">
        <v>135</v>
      </c>
      <c r="BM149" s="195" t="s">
        <v>808</v>
      </c>
    </row>
    <row r="150" spans="1:65" s="2" customFormat="1" ht="33" customHeight="1">
      <c r="A150" s="31"/>
      <c r="B150" s="32"/>
      <c r="C150" s="183" t="s">
        <v>233</v>
      </c>
      <c r="D150" s="183" t="s">
        <v>124</v>
      </c>
      <c r="E150" s="184" t="s">
        <v>809</v>
      </c>
      <c r="F150" s="185" t="s">
        <v>810</v>
      </c>
      <c r="G150" s="186" t="s">
        <v>142</v>
      </c>
      <c r="H150" s="187">
        <v>2</v>
      </c>
      <c r="I150" s="188"/>
      <c r="J150" s="189">
        <f t="shared" si="0"/>
        <v>0</v>
      </c>
      <c r="K150" s="185" t="s">
        <v>128</v>
      </c>
      <c r="L150" s="190"/>
      <c r="M150" s="191" t="s">
        <v>1</v>
      </c>
      <c r="N150" s="192" t="s">
        <v>40</v>
      </c>
      <c r="O150" s="68"/>
      <c r="P150" s="193">
        <f t="shared" si="1"/>
        <v>0</v>
      </c>
      <c r="Q150" s="193">
        <v>0</v>
      </c>
      <c r="R150" s="193">
        <f t="shared" si="2"/>
        <v>0</v>
      </c>
      <c r="S150" s="193">
        <v>0</v>
      </c>
      <c r="T150" s="194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5" t="s">
        <v>151</v>
      </c>
      <c r="AT150" s="195" t="s">
        <v>124</v>
      </c>
      <c r="AU150" s="195" t="s">
        <v>85</v>
      </c>
      <c r="AY150" s="14" t="s">
        <v>121</v>
      </c>
      <c r="BE150" s="196">
        <f t="shared" si="4"/>
        <v>0</v>
      </c>
      <c r="BF150" s="196">
        <f t="shared" si="5"/>
        <v>0</v>
      </c>
      <c r="BG150" s="196">
        <f t="shared" si="6"/>
        <v>0</v>
      </c>
      <c r="BH150" s="196">
        <f t="shared" si="7"/>
        <v>0</v>
      </c>
      <c r="BI150" s="196">
        <f t="shared" si="8"/>
        <v>0</v>
      </c>
      <c r="BJ150" s="14" t="s">
        <v>83</v>
      </c>
      <c r="BK150" s="196">
        <f t="shared" si="9"/>
        <v>0</v>
      </c>
      <c r="BL150" s="14" t="s">
        <v>151</v>
      </c>
      <c r="BM150" s="195" t="s">
        <v>811</v>
      </c>
    </row>
    <row r="151" spans="1:65" s="2" customFormat="1" ht="16.5" customHeight="1">
      <c r="A151" s="31"/>
      <c r="B151" s="32"/>
      <c r="C151" s="197" t="s">
        <v>237</v>
      </c>
      <c r="D151" s="197" t="s">
        <v>132</v>
      </c>
      <c r="E151" s="198" t="s">
        <v>406</v>
      </c>
      <c r="F151" s="199" t="s">
        <v>407</v>
      </c>
      <c r="G151" s="200" t="s">
        <v>142</v>
      </c>
      <c r="H151" s="201">
        <v>52</v>
      </c>
      <c r="I151" s="202"/>
      <c r="J151" s="203">
        <f t="shared" si="0"/>
        <v>0</v>
      </c>
      <c r="K151" s="199" t="s">
        <v>128</v>
      </c>
      <c r="L151" s="36"/>
      <c r="M151" s="204" t="s">
        <v>1</v>
      </c>
      <c r="N151" s="205" t="s">
        <v>40</v>
      </c>
      <c r="O151" s="68"/>
      <c r="P151" s="193">
        <f t="shared" si="1"/>
        <v>0</v>
      </c>
      <c r="Q151" s="193">
        <v>0</v>
      </c>
      <c r="R151" s="193">
        <f t="shared" si="2"/>
        <v>0</v>
      </c>
      <c r="S151" s="193">
        <v>0</v>
      </c>
      <c r="T151" s="194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5" t="s">
        <v>135</v>
      </c>
      <c r="AT151" s="195" t="s">
        <v>132</v>
      </c>
      <c r="AU151" s="195" t="s">
        <v>85</v>
      </c>
      <c r="AY151" s="14" t="s">
        <v>121</v>
      </c>
      <c r="BE151" s="196">
        <f t="shared" si="4"/>
        <v>0</v>
      </c>
      <c r="BF151" s="196">
        <f t="shared" si="5"/>
        <v>0</v>
      </c>
      <c r="BG151" s="196">
        <f t="shared" si="6"/>
        <v>0</v>
      </c>
      <c r="BH151" s="196">
        <f t="shared" si="7"/>
        <v>0</v>
      </c>
      <c r="BI151" s="196">
        <f t="shared" si="8"/>
        <v>0</v>
      </c>
      <c r="BJ151" s="14" t="s">
        <v>83</v>
      </c>
      <c r="BK151" s="196">
        <f t="shared" si="9"/>
        <v>0</v>
      </c>
      <c r="BL151" s="14" t="s">
        <v>135</v>
      </c>
      <c r="BM151" s="195" t="s">
        <v>812</v>
      </c>
    </row>
    <row r="152" spans="1:65" s="2" customFormat="1" ht="24.2" customHeight="1">
      <c r="A152" s="31"/>
      <c r="B152" s="32"/>
      <c r="C152" s="183" t="s">
        <v>241</v>
      </c>
      <c r="D152" s="183" t="s">
        <v>124</v>
      </c>
      <c r="E152" s="184" t="s">
        <v>410</v>
      </c>
      <c r="F152" s="185" t="s">
        <v>411</v>
      </c>
      <c r="G152" s="186" t="s">
        <v>142</v>
      </c>
      <c r="H152" s="187">
        <v>52</v>
      </c>
      <c r="I152" s="188"/>
      <c r="J152" s="189">
        <f t="shared" si="0"/>
        <v>0</v>
      </c>
      <c r="K152" s="185" t="s">
        <v>128</v>
      </c>
      <c r="L152" s="190"/>
      <c r="M152" s="191" t="s">
        <v>1</v>
      </c>
      <c r="N152" s="192" t="s">
        <v>40</v>
      </c>
      <c r="O152" s="68"/>
      <c r="P152" s="193">
        <f t="shared" si="1"/>
        <v>0</v>
      </c>
      <c r="Q152" s="193">
        <v>0</v>
      </c>
      <c r="R152" s="193">
        <f t="shared" si="2"/>
        <v>0</v>
      </c>
      <c r="S152" s="193">
        <v>0</v>
      </c>
      <c r="T152" s="194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5" t="s">
        <v>151</v>
      </c>
      <c r="AT152" s="195" t="s">
        <v>124</v>
      </c>
      <c r="AU152" s="195" t="s">
        <v>85</v>
      </c>
      <c r="AY152" s="14" t="s">
        <v>121</v>
      </c>
      <c r="BE152" s="196">
        <f t="shared" si="4"/>
        <v>0</v>
      </c>
      <c r="BF152" s="196">
        <f t="shared" si="5"/>
        <v>0</v>
      </c>
      <c r="BG152" s="196">
        <f t="shared" si="6"/>
        <v>0</v>
      </c>
      <c r="BH152" s="196">
        <f t="shared" si="7"/>
        <v>0</v>
      </c>
      <c r="BI152" s="196">
        <f t="shared" si="8"/>
        <v>0</v>
      </c>
      <c r="BJ152" s="14" t="s">
        <v>83</v>
      </c>
      <c r="BK152" s="196">
        <f t="shared" si="9"/>
        <v>0</v>
      </c>
      <c r="BL152" s="14" t="s">
        <v>151</v>
      </c>
      <c r="BM152" s="195" t="s">
        <v>813</v>
      </c>
    </row>
    <row r="153" spans="1:65" s="2" customFormat="1" ht="33" customHeight="1">
      <c r="A153" s="31"/>
      <c r="B153" s="32"/>
      <c r="C153" s="183" t="s">
        <v>245</v>
      </c>
      <c r="D153" s="183" t="s">
        <v>124</v>
      </c>
      <c r="E153" s="184" t="s">
        <v>814</v>
      </c>
      <c r="F153" s="185" t="s">
        <v>815</v>
      </c>
      <c r="G153" s="186" t="s">
        <v>142</v>
      </c>
      <c r="H153" s="187">
        <v>1</v>
      </c>
      <c r="I153" s="188"/>
      <c r="J153" s="189">
        <f t="shared" si="0"/>
        <v>0</v>
      </c>
      <c r="K153" s="185" t="s">
        <v>128</v>
      </c>
      <c r="L153" s="190"/>
      <c r="M153" s="191" t="s">
        <v>1</v>
      </c>
      <c r="N153" s="192" t="s">
        <v>40</v>
      </c>
      <c r="O153" s="68"/>
      <c r="P153" s="193">
        <f t="shared" si="1"/>
        <v>0</v>
      </c>
      <c r="Q153" s="193">
        <v>0</v>
      </c>
      <c r="R153" s="193">
        <f t="shared" si="2"/>
        <v>0</v>
      </c>
      <c r="S153" s="193">
        <v>0</v>
      </c>
      <c r="T153" s="194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5" t="s">
        <v>151</v>
      </c>
      <c r="AT153" s="195" t="s">
        <v>124</v>
      </c>
      <c r="AU153" s="195" t="s">
        <v>85</v>
      </c>
      <c r="AY153" s="14" t="s">
        <v>121</v>
      </c>
      <c r="BE153" s="196">
        <f t="shared" si="4"/>
        <v>0</v>
      </c>
      <c r="BF153" s="196">
        <f t="shared" si="5"/>
        <v>0</v>
      </c>
      <c r="BG153" s="196">
        <f t="shared" si="6"/>
        <v>0</v>
      </c>
      <c r="BH153" s="196">
        <f t="shared" si="7"/>
        <v>0</v>
      </c>
      <c r="BI153" s="196">
        <f t="shared" si="8"/>
        <v>0</v>
      </c>
      <c r="BJ153" s="14" t="s">
        <v>83</v>
      </c>
      <c r="BK153" s="196">
        <f t="shared" si="9"/>
        <v>0</v>
      </c>
      <c r="BL153" s="14" t="s">
        <v>151</v>
      </c>
      <c r="BM153" s="195" t="s">
        <v>816</v>
      </c>
    </row>
    <row r="154" spans="1:65" s="2" customFormat="1" ht="16.5" customHeight="1">
      <c r="A154" s="31"/>
      <c r="B154" s="32"/>
      <c r="C154" s="183" t="s">
        <v>249</v>
      </c>
      <c r="D154" s="183" t="s">
        <v>124</v>
      </c>
      <c r="E154" s="184" t="s">
        <v>817</v>
      </c>
      <c r="F154" s="185" t="s">
        <v>818</v>
      </c>
      <c r="G154" s="186" t="s">
        <v>142</v>
      </c>
      <c r="H154" s="187">
        <v>1</v>
      </c>
      <c r="I154" s="188"/>
      <c r="J154" s="189">
        <f t="shared" si="0"/>
        <v>0</v>
      </c>
      <c r="K154" s="185" t="s">
        <v>128</v>
      </c>
      <c r="L154" s="190"/>
      <c r="M154" s="191" t="s">
        <v>1</v>
      </c>
      <c r="N154" s="192" t="s">
        <v>40</v>
      </c>
      <c r="O154" s="68"/>
      <c r="P154" s="193">
        <f t="shared" si="1"/>
        <v>0</v>
      </c>
      <c r="Q154" s="193">
        <v>0</v>
      </c>
      <c r="R154" s="193">
        <f t="shared" si="2"/>
        <v>0</v>
      </c>
      <c r="S154" s="193">
        <v>0</v>
      </c>
      <c r="T154" s="194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5" t="s">
        <v>151</v>
      </c>
      <c r="AT154" s="195" t="s">
        <v>124</v>
      </c>
      <c r="AU154" s="195" t="s">
        <v>85</v>
      </c>
      <c r="AY154" s="14" t="s">
        <v>121</v>
      </c>
      <c r="BE154" s="196">
        <f t="shared" si="4"/>
        <v>0</v>
      </c>
      <c r="BF154" s="196">
        <f t="shared" si="5"/>
        <v>0</v>
      </c>
      <c r="BG154" s="196">
        <f t="shared" si="6"/>
        <v>0</v>
      </c>
      <c r="BH154" s="196">
        <f t="shared" si="7"/>
        <v>0</v>
      </c>
      <c r="BI154" s="196">
        <f t="shared" si="8"/>
        <v>0</v>
      </c>
      <c r="BJ154" s="14" t="s">
        <v>83</v>
      </c>
      <c r="BK154" s="196">
        <f t="shared" si="9"/>
        <v>0</v>
      </c>
      <c r="BL154" s="14" t="s">
        <v>151</v>
      </c>
      <c r="BM154" s="195" t="s">
        <v>819</v>
      </c>
    </row>
    <row r="155" spans="1:65" s="2" customFormat="1" ht="49.15" customHeight="1">
      <c r="A155" s="31"/>
      <c r="B155" s="32"/>
      <c r="C155" s="197" t="s">
        <v>253</v>
      </c>
      <c r="D155" s="197" t="s">
        <v>132</v>
      </c>
      <c r="E155" s="198" t="s">
        <v>499</v>
      </c>
      <c r="F155" s="199" t="s">
        <v>500</v>
      </c>
      <c r="G155" s="200" t="s">
        <v>501</v>
      </c>
      <c r="H155" s="201">
        <v>152</v>
      </c>
      <c r="I155" s="202"/>
      <c r="J155" s="203">
        <f t="shared" si="0"/>
        <v>0</v>
      </c>
      <c r="K155" s="199" t="s">
        <v>128</v>
      </c>
      <c r="L155" s="36"/>
      <c r="M155" s="204" t="s">
        <v>1</v>
      </c>
      <c r="N155" s="205" t="s">
        <v>40</v>
      </c>
      <c r="O155" s="68"/>
      <c r="P155" s="193">
        <f t="shared" si="1"/>
        <v>0</v>
      </c>
      <c r="Q155" s="193">
        <v>0</v>
      </c>
      <c r="R155" s="193">
        <f t="shared" si="2"/>
        <v>0</v>
      </c>
      <c r="S155" s="193">
        <v>0</v>
      </c>
      <c r="T155" s="194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5" t="s">
        <v>135</v>
      </c>
      <c r="AT155" s="195" t="s">
        <v>132</v>
      </c>
      <c r="AU155" s="195" t="s">
        <v>85</v>
      </c>
      <c r="AY155" s="14" t="s">
        <v>121</v>
      </c>
      <c r="BE155" s="196">
        <f t="shared" si="4"/>
        <v>0</v>
      </c>
      <c r="BF155" s="196">
        <f t="shared" si="5"/>
        <v>0</v>
      </c>
      <c r="BG155" s="196">
        <f t="shared" si="6"/>
        <v>0</v>
      </c>
      <c r="BH155" s="196">
        <f t="shared" si="7"/>
        <v>0</v>
      </c>
      <c r="BI155" s="196">
        <f t="shared" si="8"/>
        <v>0</v>
      </c>
      <c r="BJ155" s="14" t="s">
        <v>83</v>
      </c>
      <c r="BK155" s="196">
        <f t="shared" si="9"/>
        <v>0</v>
      </c>
      <c r="BL155" s="14" t="s">
        <v>135</v>
      </c>
      <c r="BM155" s="195" t="s">
        <v>820</v>
      </c>
    </row>
    <row r="156" spans="1:65" s="12" customFormat="1" ht="22.9" customHeight="1">
      <c r="B156" s="167"/>
      <c r="C156" s="168"/>
      <c r="D156" s="169" t="s">
        <v>74</v>
      </c>
      <c r="E156" s="181" t="s">
        <v>503</v>
      </c>
      <c r="F156" s="181" t="s">
        <v>504</v>
      </c>
      <c r="G156" s="168"/>
      <c r="H156" s="168"/>
      <c r="I156" s="171"/>
      <c r="J156" s="182">
        <f>BK156</f>
        <v>0</v>
      </c>
      <c r="K156" s="168"/>
      <c r="L156" s="173"/>
      <c r="M156" s="174"/>
      <c r="N156" s="175"/>
      <c r="O156" s="175"/>
      <c r="P156" s="176">
        <f>SUM(P157:P163)</f>
        <v>0</v>
      </c>
      <c r="Q156" s="175"/>
      <c r="R156" s="176">
        <f>SUM(R157:R163)</f>
        <v>0</v>
      </c>
      <c r="S156" s="175"/>
      <c r="T156" s="177">
        <f>SUM(T157:T163)</f>
        <v>0</v>
      </c>
      <c r="AR156" s="178" t="s">
        <v>83</v>
      </c>
      <c r="AT156" s="179" t="s">
        <v>74</v>
      </c>
      <c r="AU156" s="179" t="s">
        <v>83</v>
      </c>
      <c r="AY156" s="178" t="s">
        <v>121</v>
      </c>
      <c r="BK156" s="180">
        <f>SUM(BK157:BK163)</f>
        <v>0</v>
      </c>
    </row>
    <row r="157" spans="1:65" s="2" customFormat="1" ht="44.25" customHeight="1">
      <c r="A157" s="31"/>
      <c r="B157" s="32"/>
      <c r="C157" s="197" t="s">
        <v>257</v>
      </c>
      <c r="D157" s="197" t="s">
        <v>132</v>
      </c>
      <c r="E157" s="198" t="s">
        <v>506</v>
      </c>
      <c r="F157" s="199" t="s">
        <v>507</v>
      </c>
      <c r="G157" s="200" t="s">
        <v>142</v>
      </c>
      <c r="H157" s="201">
        <v>26</v>
      </c>
      <c r="I157" s="202"/>
      <c r="J157" s="203">
        <f t="shared" ref="J157:J163" si="10">ROUND(I157*H157,2)</f>
        <v>0</v>
      </c>
      <c r="K157" s="199" t="s">
        <v>128</v>
      </c>
      <c r="L157" s="36"/>
      <c r="M157" s="204" t="s">
        <v>1</v>
      </c>
      <c r="N157" s="205" t="s">
        <v>40</v>
      </c>
      <c r="O157" s="68"/>
      <c r="P157" s="193">
        <f t="shared" ref="P157:P163" si="11">O157*H157</f>
        <v>0</v>
      </c>
      <c r="Q157" s="193">
        <v>0</v>
      </c>
      <c r="R157" s="193">
        <f t="shared" ref="R157:R163" si="12">Q157*H157</f>
        <v>0</v>
      </c>
      <c r="S157" s="193">
        <v>0</v>
      </c>
      <c r="T157" s="194">
        <f t="shared" ref="T157:T163" si="13"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5" t="s">
        <v>135</v>
      </c>
      <c r="AT157" s="195" t="s">
        <v>132</v>
      </c>
      <c r="AU157" s="195" t="s">
        <v>85</v>
      </c>
      <c r="AY157" s="14" t="s">
        <v>121</v>
      </c>
      <c r="BE157" s="196">
        <f t="shared" ref="BE157:BE163" si="14">IF(N157="základní",J157,0)</f>
        <v>0</v>
      </c>
      <c r="BF157" s="196">
        <f t="shared" ref="BF157:BF163" si="15">IF(N157="snížená",J157,0)</f>
        <v>0</v>
      </c>
      <c r="BG157" s="196">
        <f t="shared" ref="BG157:BG163" si="16">IF(N157="zákl. přenesená",J157,0)</f>
        <v>0</v>
      </c>
      <c r="BH157" s="196">
        <f t="shared" ref="BH157:BH163" si="17">IF(N157="sníž. přenesená",J157,0)</f>
        <v>0</v>
      </c>
      <c r="BI157" s="196">
        <f t="shared" ref="BI157:BI163" si="18">IF(N157="nulová",J157,0)</f>
        <v>0</v>
      </c>
      <c r="BJ157" s="14" t="s">
        <v>83</v>
      </c>
      <c r="BK157" s="196">
        <f t="shared" ref="BK157:BK163" si="19">ROUND(I157*H157,2)</f>
        <v>0</v>
      </c>
      <c r="BL157" s="14" t="s">
        <v>135</v>
      </c>
      <c r="BM157" s="195" t="s">
        <v>821</v>
      </c>
    </row>
    <row r="158" spans="1:65" s="2" customFormat="1" ht="37.9" customHeight="1">
      <c r="A158" s="31"/>
      <c r="B158" s="32"/>
      <c r="C158" s="197" t="s">
        <v>261</v>
      </c>
      <c r="D158" s="197" t="s">
        <v>132</v>
      </c>
      <c r="E158" s="198" t="s">
        <v>518</v>
      </c>
      <c r="F158" s="199" t="s">
        <v>519</v>
      </c>
      <c r="G158" s="200" t="s">
        <v>142</v>
      </c>
      <c r="H158" s="201">
        <v>1</v>
      </c>
      <c r="I158" s="202"/>
      <c r="J158" s="203">
        <f t="shared" si="10"/>
        <v>0</v>
      </c>
      <c r="K158" s="199" t="s">
        <v>128</v>
      </c>
      <c r="L158" s="36"/>
      <c r="M158" s="204" t="s">
        <v>1</v>
      </c>
      <c r="N158" s="205" t="s">
        <v>40</v>
      </c>
      <c r="O158" s="68"/>
      <c r="P158" s="193">
        <f t="shared" si="11"/>
        <v>0</v>
      </c>
      <c r="Q158" s="193">
        <v>0</v>
      </c>
      <c r="R158" s="193">
        <f t="shared" si="12"/>
        <v>0</v>
      </c>
      <c r="S158" s="193">
        <v>0</v>
      </c>
      <c r="T158" s="194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5" t="s">
        <v>135</v>
      </c>
      <c r="AT158" s="195" t="s">
        <v>132</v>
      </c>
      <c r="AU158" s="195" t="s">
        <v>85</v>
      </c>
      <c r="AY158" s="14" t="s">
        <v>121</v>
      </c>
      <c r="BE158" s="196">
        <f t="shared" si="14"/>
        <v>0</v>
      </c>
      <c r="BF158" s="196">
        <f t="shared" si="15"/>
        <v>0</v>
      </c>
      <c r="BG158" s="196">
        <f t="shared" si="16"/>
        <v>0</v>
      </c>
      <c r="BH158" s="196">
        <f t="shared" si="17"/>
        <v>0</v>
      </c>
      <c r="BI158" s="196">
        <f t="shared" si="18"/>
        <v>0</v>
      </c>
      <c r="BJ158" s="14" t="s">
        <v>83</v>
      </c>
      <c r="BK158" s="196">
        <f t="shared" si="19"/>
        <v>0</v>
      </c>
      <c r="BL158" s="14" t="s">
        <v>135</v>
      </c>
      <c r="BM158" s="195" t="s">
        <v>822</v>
      </c>
    </row>
    <row r="159" spans="1:65" s="2" customFormat="1" ht="44.25" customHeight="1">
      <c r="A159" s="31"/>
      <c r="B159" s="32"/>
      <c r="C159" s="197" t="s">
        <v>265</v>
      </c>
      <c r="D159" s="197" t="s">
        <v>132</v>
      </c>
      <c r="E159" s="198" t="s">
        <v>728</v>
      </c>
      <c r="F159" s="199" t="s">
        <v>729</v>
      </c>
      <c r="G159" s="200" t="s">
        <v>142</v>
      </c>
      <c r="H159" s="201">
        <v>6</v>
      </c>
      <c r="I159" s="202"/>
      <c r="J159" s="203">
        <f t="shared" si="10"/>
        <v>0</v>
      </c>
      <c r="K159" s="199" t="s">
        <v>128</v>
      </c>
      <c r="L159" s="36"/>
      <c r="M159" s="204" t="s">
        <v>1</v>
      </c>
      <c r="N159" s="205" t="s">
        <v>40</v>
      </c>
      <c r="O159" s="68"/>
      <c r="P159" s="193">
        <f t="shared" si="11"/>
        <v>0</v>
      </c>
      <c r="Q159" s="193">
        <v>0</v>
      </c>
      <c r="R159" s="193">
        <f t="shared" si="12"/>
        <v>0</v>
      </c>
      <c r="S159" s="193">
        <v>0</v>
      </c>
      <c r="T159" s="194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5" t="s">
        <v>135</v>
      </c>
      <c r="AT159" s="195" t="s">
        <v>132</v>
      </c>
      <c r="AU159" s="195" t="s">
        <v>85</v>
      </c>
      <c r="AY159" s="14" t="s">
        <v>121</v>
      </c>
      <c r="BE159" s="196">
        <f t="shared" si="14"/>
        <v>0</v>
      </c>
      <c r="BF159" s="196">
        <f t="shared" si="15"/>
        <v>0</v>
      </c>
      <c r="BG159" s="196">
        <f t="shared" si="16"/>
        <v>0</v>
      </c>
      <c r="BH159" s="196">
        <f t="shared" si="17"/>
        <v>0</v>
      </c>
      <c r="BI159" s="196">
        <f t="shared" si="18"/>
        <v>0</v>
      </c>
      <c r="BJ159" s="14" t="s">
        <v>83</v>
      </c>
      <c r="BK159" s="196">
        <f t="shared" si="19"/>
        <v>0</v>
      </c>
      <c r="BL159" s="14" t="s">
        <v>135</v>
      </c>
      <c r="BM159" s="195" t="s">
        <v>823</v>
      </c>
    </row>
    <row r="160" spans="1:65" s="2" customFormat="1" ht="37.9" customHeight="1">
      <c r="A160" s="31"/>
      <c r="B160" s="32"/>
      <c r="C160" s="197" t="s">
        <v>269</v>
      </c>
      <c r="D160" s="197" t="s">
        <v>132</v>
      </c>
      <c r="E160" s="198" t="s">
        <v>530</v>
      </c>
      <c r="F160" s="199" t="s">
        <v>531</v>
      </c>
      <c r="G160" s="200" t="s">
        <v>142</v>
      </c>
      <c r="H160" s="201">
        <v>353</v>
      </c>
      <c r="I160" s="202"/>
      <c r="J160" s="203">
        <f t="shared" si="10"/>
        <v>0</v>
      </c>
      <c r="K160" s="199" t="s">
        <v>128</v>
      </c>
      <c r="L160" s="36"/>
      <c r="M160" s="204" t="s">
        <v>1</v>
      </c>
      <c r="N160" s="205" t="s">
        <v>40</v>
      </c>
      <c r="O160" s="68"/>
      <c r="P160" s="193">
        <f t="shared" si="11"/>
        <v>0</v>
      </c>
      <c r="Q160" s="193">
        <v>0</v>
      </c>
      <c r="R160" s="193">
        <f t="shared" si="12"/>
        <v>0</v>
      </c>
      <c r="S160" s="193">
        <v>0</v>
      </c>
      <c r="T160" s="194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5" t="s">
        <v>135</v>
      </c>
      <c r="AT160" s="195" t="s">
        <v>132</v>
      </c>
      <c r="AU160" s="195" t="s">
        <v>85</v>
      </c>
      <c r="AY160" s="14" t="s">
        <v>121</v>
      </c>
      <c r="BE160" s="196">
        <f t="shared" si="14"/>
        <v>0</v>
      </c>
      <c r="BF160" s="196">
        <f t="shared" si="15"/>
        <v>0</v>
      </c>
      <c r="BG160" s="196">
        <f t="shared" si="16"/>
        <v>0</v>
      </c>
      <c r="BH160" s="196">
        <f t="shared" si="17"/>
        <v>0</v>
      </c>
      <c r="BI160" s="196">
        <f t="shared" si="18"/>
        <v>0</v>
      </c>
      <c r="BJ160" s="14" t="s">
        <v>83</v>
      </c>
      <c r="BK160" s="196">
        <f t="shared" si="19"/>
        <v>0</v>
      </c>
      <c r="BL160" s="14" t="s">
        <v>135</v>
      </c>
      <c r="BM160" s="195" t="s">
        <v>824</v>
      </c>
    </row>
    <row r="161" spans="1:65" s="2" customFormat="1" ht="37.9" customHeight="1">
      <c r="A161" s="31"/>
      <c r="B161" s="32"/>
      <c r="C161" s="197" t="s">
        <v>273</v>
      </c>
      <c r="D161" s="197" t="s">
        <v>132</v>
      </c>
      <c r="E161" s="198" t="s">
        <v>542</v>
      </c>
      <c r="F161" s="199" t="s">
        <v>543</v>
      </c>
      <c r="G161" s="200" t="s">
        <v>142</v>
      </c>
      <c r="H161" s="201">
        <v>2</v>
      </c>
      <c r="I161" s="202"/>
      <c r="J161" s="203">
        <f t="shared" si="10"/>
        <v>0</v>
      </c>
      <c r="K161" s="199" t="s">
        <v>128</v>
      </c>
      <c r="L161" s="36"/>
      <c r="M161" s="204" t="s">
        <v>1</v>
      </c>
      <c r="N161" s="205" t="s">
        <v>40</v>
      </c>
      <c r="O161" s="68"/>
      <c r="P161" s="193">
        <f t="shared" si="11"/>
        <v>0</v>
      </c>
      <c r="Q161" s="193">
        <v>0</v>
      </c>
      <c r="R161" s="193">
        <f t="shared" si="12"/>
        <v>0</v>
      </c>
      <c r="S161" s="193">
        <v>0</v>
      </c>
      <c r="T161" s="194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5" t="s">
        <v>135</v>
      </c>
      <c r="AT161" s="195" t="s">
        <v>132</v>
      </c>
      <c r="AU161" s="195" t="s">
        <v>85</v>
      </c>
      <c r="AY161" s="14" t="s">
        <v>121</v>
      </c>
      <c r="BE161" s="196">
        <f t="shared" si="14"/>
        <v>0</v>
      </c>
      <c r="BF161" s="196">
        <f t="shared" si="15"/>
        <v>0</v>
      </c>
      <c r="BG161" s="196">
        <f t="shared" si="16"/>
        <v>0</v>
      </c>
      <c r="BH161" s="196">
        <f t="shared" si="17"/>
        <v>0</v>
      </c>
      <c r="BI161" s="196">
        <f t="shared" si="18"/>
        <v>0</v>
      </c>
      <c r="BJ161" s="14" t="s">
        <v>83</v>
      </c>
      <c r="BK161" s="196">
        <f t="shared" si="19"/>
        <v>0</v>
      </c>
      <c r="BL161" s="14" t="s">
        <v>135</v>
      </c>
      <c r="BM161" s="195" t="s">
        <v>825</v>
      </c>
    </row>
    <row r="162" spans="1:65" s="2" customFormat="1" ht="44.25" customHeight="1">
      <c r="A162" s="31"/>
      <c r="B162" s="32"/>
      <c r="C162" s="197" t="s">
        <v>277</v>
      </c>
      <c r="D162" s="197" t="s">
        <v>132</v>
      </c>
      <c r="E162" s="198" t="s">
        <v>826</v>
      </c>
      <c r="F162" s="199" t="s">
        <v>827</v>
      </c>
      <c r="G162" s="200" t="s">
        <v>142</v>
      </c>
      <c r="H162" s="201">
        <v>2</v>
      </c>
      <c r="I162" s="202"/>
      <c r="J162" s="203">
        <f t="shared" si="10"/>
        <v>0</v>
      </c>
      <c r="K162" s="199" t="s">
        <v>128</v>
      </c>
      <c r="L162" s="36"/>
      <c r="M162" s="204" t="s">
        <v>1</v>
      </c>
      <c r="N162" s="205" t="s">
        <v>40</v>
      </c>
      <c r="O162" s="68"/>
      <c r="P162" s="193">
        <f t="shared" si="11"/>
        <v>0</v>
      </c>
      <c r="Q162" s="193">
        <v>0</v>
      </c>
      <c r="R162" s="193">
        <f t="shared" si="12"/>
        <v>0</v>
      </c>
      <c r="S162" s="193">
        <v>0</v>
      </c>
      <c r="T162" s="194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5" t="s">
        <v>135</v>
      </c>
      <c r="AT162" s="195" t="s">
        <v>132</v>
      </c>
      <c r="AU162" s="195" t="s">
        <v>85</v>
      </c>
      <c r="AY162" s="14" t="s">
        <v>121</v>
      </c>
      <c r="BE162" s="196">
        <f t="shared" si="14"/>
        <v>0</v>
      </c>
      <c r="BF162" s="196">
        <f t="shared" si="15"/>
        <v>0</v>
      </c>
      <c r="BG162" s="196">
        <f t="shared" si="16"/>
        <v>0</v>
      </c>
      <c r="BH162" s="196">
        <f t="shared" si="17"/>
        <v>0</v>
      </c>
      <c r="BI162" s="196">
        <f t="shared" si="18"/>
        <v>0</v>
      </c>
      <c r="BJ162" s="14" t="s">
        <v>83</v>
      </c>
      <c r="BK162" s="196">
        <f t="shared" si="19"/>
        <v>0</v>
      </c>
      <c r="BL162" s="14" t="s">
        <v>135</v>
      </c>
      <c r="BM162" s="195" t="s">
        <v>828</v>
      </c>
    </row>
    <row r="163" spans="1:65" s="2" customFormat="1" ht="49.15" customHeight="1">
      <c r="A163" s="31"/>
      <c r="B163" s="32"/>
      <c r="C163" s="197" t="s">
        <v>281</v>
      </c>
      <c r="D163" s="197" t="s">
        <v>132</v>
      </c>
      <c r="E163" s="198" t="s">
        <v>546</v>
      </c>
      <c r="F163" s="199" t="s">
        <v>547</v>
      </c>
      <c r="G163" s="200" t="s">
        <v>150</v>
      </c>
      <c r="H163" s="201">
        <v>896</v>
      </c>
      <c r="I163" s="202"/>
      <c r="J163" s="203">
        <f t="shared" si="10"/>
        <v>0</v>
      </c>
      <c r="K163" s="199" t="s">
        <v>128</v>
      </c>
      <c r="L163" s="36"/>
      <c r="M163" s="204" t="s">
        <v>1</v>
      </c>
      <c r="N163" s="205" t="s">
        <v>40</v>
      </c>
      <c r="O163" s="68"/>
      <c r="P163" s="193">
        <f t="shared" si="11"/>
        <v>0</v>
      </c>
      <c r="Q163" s="193">
        <v>0</v>
      </c>
      <c r="R163" s="193">
        <f t="shared" si="12"/>
        <v>0</v>
      </c>
      <c r="S163" s="193">
        <v>0</v>
      </c>
      <c r="T163" s="194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5" t="s">
        <v>135</v>
      </c>
      <c r="AT163" s="195" t="s">
        <v>132</v>
      </c>
      <c r="AU163" s="195" t="s">
        <v>85</v>
      </c>
      <c r="AY163" s="14" t="s">
        <v>121</v>
      </c>
      <c r="BE163" s="196">
        <f t="shared" si="14"/>
        <v>0</v>
      </c>
      <c r="BF163" s="196">
        <f t="shared" si="15"/>
        <v>0</v>
      </c>
      <c r="BG163" s="196">
        <f t="shared" si="16"/>
        <v>0</v>
      </c>
      <c r="BH163" s="196">
        <f t="shared" si="17"/>
        <v>0</v>
      </c>
      <c r="BI163" s="196">
        <f t="shared" si="18"/>
        <v>0</v>
      </c>
      <c r="BJ163" s="14" t="s">
        <v>83</v>
      </c>
      <c r="BK163" s="196">
        <f t="shared" si="19"/>
        <v>0</v>
      </c>
      <c r="BL163" s="14" t="s">
        <v>135</v>
      </c>
      <c r="BM163" s="195" t="s">
        <v>829</v>
      </c>
    </row>
    <row r="164" spans="1:65" s="12" customFormat="1" ht="22.9" customHeight="1">
      <c r="B164" s="167"/>
      <c r="C164" s="168"/>
      <c r="D164" s="169" t="s">
        <v>74</v>
      </c>
      <c r="E164" s="181" t="s">
        <v>565</v>
      </c>
      <c r="F164" s="181" t="s">
        <v>566</v>
      </c>
      <c r="G164" s="168"/>
      <c r="H164" s="168"/>
      <c r="I164" s="171"/>
      <c r="J164" s="182">
        <f>BK164</f>
        <v>0</v>
      </c>
      <c r="K164" s="168"/>
      <c r="L164" s="173"/>
      <c r="M164" s="174"/>
      <c r="N164" s="175"/>
      <c r="O164" s="175"/>
      <c r="P164" s="176">
        <f>SUM(P165:P168)</f>
        <v>0</v>
      </c>
      <c r="Q164" s="175"/>
      <c r="R164" s="176">
        <f>SUM(R165:R168)</f>
        <v>0</v>
      </c>
      <c r="S164" s="175"/>
      <c r="T164" s="177">
        <f>SUM(T165:T168)</f>
        <v>0</v>
      </c>
      <c r="AR164" s="178" t="s">
        <v>83</v>
      </c>
      <c r="AT164" s="179" t="s">
        <v>74</v>
      </c>
      <c r="AU164" s="179" t="s">
        <v>83</v>
      </c>
      <c r="AY164" s="178" t="s">
        <v>121</v>
      </c>
      <c r="BK164" s="180">
        <f>SUM(BK165:BK168)</f>
        <v>0</v>
      </c>
    </row>
    <row r="165" spans="1:65" s="2" customFormat="1" ht="114.95" customHeight="1">
      <c r="A165" s="31"/>
      <c r="B165" s="32"/>
      <c r="C165" s="197" t="s">
        <v>285</v>
      </c>
      <c r="D165" s="197" t="s">
        <v>132</v>
      </c>
      <c r="E165" s="198" t="s">
        <v>745</v>
      </c>
      <c r="F165" s="199" t="s">
        <v>746</v>
      </c>
      <c r="G165" s="200" t="s">
        <v>142</v>
      </c>
      <c r="H165" s="201">
        <v>3</v>
      </c>
      <c r="I165" s="202"/>
      <c r="J165" s="203">
        <f>ROUND(I165*H165,2)</f>
        <v>0</v>
      </c>
      <c r="K165" s="199" t="s">
        <v>128</v>
      </c>
      <c r="L165" s="36"/>
      <c r="M165" s="204" t="s">
        <v>1</v>
      </c>
      <c r="N165" s="205" t="s">
        <v>40</v>
      </c>
      <c r="O165" s="68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5" t="s">
        <v>135</v>
      </c>
      <c r="AT165" s="195" t="s">
        <v>132</v>
      </c>
      <c r="AU165" s="195" t="s">
        <v>85</v>
      </c>
      <c r="AY165" s="14" t="s">
        <v>121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4" t="s">
        <v>83</v>
      </c>
      <c r="BK165" s="196">
        <f>ROUND(I165*H165,2)</f>
        <v>0</v>
      </c>
      <c r="BL165" s="14" t="s">
        <v>135</v>
      </c>
      <c r="BM165" s="195" t="s">
        <v>830</v>
      </c>
    </row>
    <row r="166" spans="1:65" s="2" customFormat="1" ht="49.15" customHeight="1">
      <c r="A166" s="31"/>
      <c r="B166" s="32"/>
      <c r="C166" s="197" t="s">
        <v>289</v>
      </c>
      <c r="D166" s="197" t="s">
        <v>132</v>
      </c>
      <c r="E166" s="198" t="s">
        <v>748</v>
      </c>
      <c r="F166" s="199" t="s">
        <v>749</v>
      </c>
      <c r="G166" s="200" t="s">
        <v>142</v>
      </c>
      <c r="H166" s="201">
        <v>1</v>
      </c>
      <c r="I166" s="202"/>
      <c r="J166" s="203">
        <f>ROUND(I166*H166,2)</f>
        <v>0</v>
      </c>
      <c r="K166" s="199" t="s">
        <v>128</v>
      </c>
      <c r="L166" s="36"/>
      <c r="M166" s="204" t="s">
        <v>1</v>
      </c>
      <c r="N166" s="205" t="s">
        <v>40</v>
      </c>
      <c r="O166" s="68"/>
      <c r="P166" s="193">
        <f>O166*H166</f>
        <v>0</v>
      </c>
      <c r="Q166" s="193">
        <v>0</v>
      </c>
      <c r="R166" s="193">
        <f>Q166*H166</f>
        <v>0</v>
      </c>
      <c r="S166" s="193">
        <v>0</v>
      </c>
      <c r="T166" s="194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5" t="s">
        <v>135</v>
      </c>
      <c r="AT166" s="195" t="s">
        <v>132</v>
      </c>
      <c r="AU166" s="195" t="s">
        <v>85</v>
      </c>
      <c r="AY166" s="14" t="s">
        <v>121</v>
      </c>
      <c r="BE166" s="196">
        <f>IF(N166="základní",J166,0)</f>
        <v>0</v>
      </c>
      <c r="BF166" s="196">
        <f>IF(N166="snížená",J166,0)</f>
        <v>0</v>
      </c>
      <c r="BG166" s="196">
        <f>IF(N166="zákl. přenesená",J166,0)</f>
        <v>0</v>
      </c>
      <c r="BH166" s="196">
        <f>IF(N166="sníž. přenesená",J166,0)</f>
        <v>0</v>
      </c>
      <c r="BI166" s="196">
        <f>IF(N166="nulová",J166,0)</f>
        <v>0</v>
      </c>
      <c r="BJ166" s="14" t="s">
        <v>83</v>
      </c>
      <c r="BK166" s="196">
        <f>ROUND(I166*H166,2)</f>
        <v>0</v>
      </c>
      <c r="BL166" s="14" t="s">
        <v>135</v>
      </c>
      <c r="BM166" s="195" t="s">
        <v>831</v>
      </c>
    </row>
    <row r="167" spans="1:65" s="2" customFormat="1" ht="101.25" customHeight="1">
      <c r="A167" s="31"/>
      <c r="B167" s="32"/>
      <c r="C167" s="197" t="s">
        <v>293</v>
      </c>
      <c r="D167" s="197" t="s">
        <v>132</v>
      </c>
      <c r="E167" s="198" t="s">
        <v>751</v>
      </c>
      <c r="F167" s="199" t="s">
        <v>752</v>
      </c>
      <c r="G167" s="200" t="s">
        <v>142</v>
      </c>
      <c r="H167" s="201">
        <v>3</v>
      </c>
      <c r="I167" s="202"/>
      <c r="J167" s="203">
        <f>ROUND(I167*H167,2)</f>
        <v>0</v>
      </c>
      <c r="K167" s="199" t="s">
        <v>128</v>
      </c>
      <c r="L167" s="36"/>
      <c r="M167" s="204" t="s">
        <v>1</v>
      </c>
      <c r="N167" s="205" t="s">
        <v>40</v>
      </c>
      <c r="O167" s="68"/>
      <c r="P167" s="193">
        <f>O167*H167</f>
        <v>0</v>
      </c>
      <c r="Q167" s="193">
        <v>0</v>
      </c>
      <c r="R167" s="193">
        <f>Q167*H167</f>
        <v>0</v>
      </c>
      <c r="S167" s="193">
        <v>0</v>
      </c>
      <c r="T167" s="194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5" t="s">
        <v>135</v>
      </c>
      <c r="AT167" s="195" t="s">
        <v>132</v>
      </c>
      <c r="AU167" s="195" t="s">
        <v>85</v>
      </c>
      <c r="AY167" s="14" t="s">
        <v>121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4" t="s">
        <v>83</v>
      </c>
      <c r="BK167" s="196">
        <f>ROUND(I167*H167,2)</f>
        <v>0</v>
      </c>
      <c r="BL167" s="14" t="s">
        <v>135</v>
      </c>
      <c r="BM167" s="195" t="s">
        <v>832</v>
      </c>
    </row>
    <row r="168" spans="1:65" s="2" customFormat="1" ht="101.25" customHeight="1">
      <c r="A168" s="31"/>
      <c r="B168" s="32"/>
      <c r="C168" s="197" t="s">
        <v>297</v>
      </c>
      <c r="D168" s="197" t="s">
        <v>132</v>
      </c>
      <c r="E168" s="198" t="s">
        <v>754</v>
      </c>
      <c r="F168" s="199" t="s">
        <v>755</v>
      </c>
      <c r="G168" s="200" t="s">
        <v>142</v>
      </c>
      <c r="H168" s="201">
        <v>1</v>
      </c>
      <c r="I168" s="202"/>
      <c r="J168" s="203">
        <f>ROUND(I168*H168,2)</f>
        <v>0</v>
      </c>
      <c r="K168" s="199" t="s">
        <v>128</v>
      </c>
      <c r="L168" s="36"/>
      <c r="M168" s="204" t="s">
        <v>1</v>
      </c>
      <c r="N168" s="205" t="s">
        <v>40</v>
      </c>
      <c r="O168" s="68"/>
      <c r="P168" s="193">
        <f>O168*H168</f>
        <v>0</v>
      </c>
      <c r="Q168" s="193">
        <v>0</v>
      </c>
      <c r="R168" s="193">
        <f>Q168*H168</f>
        <v>0</v>
      </c>
      <c r="S168" s="193">
        <v>0</v>
      </c>
      <c r="T168" s="194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5" t="s">
        <v>135</v>
      </c>
      <c r="AT168" s="195" t="s">
        <v>132</v>
      </c>
      <c r="AU168" s="195" t="s">
        <v>85</v>
      </c>
      <c r="AY168" s="14" t="s">
        <v>121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4" t="s">
        <v>83</v>
      </c>
      <c r="BK168" s="196">
        <f>ROUND(I168*H168,2)</f>
        <v>0</v>
      </c>
      <c r="BL168" s="14" t="s">
        <v>135</v>
      </c>
      <c r="BM168" s="195" t="s">
        <v>833</v>
      </c>
    </row>
    <row r="169" spans="1:65" s="12" customFormat="1" ht="22.9" customHeight="1">
      <c r="B169" s="167"/>
      <c r="C169" s="168"/>
      <c r="D169" s="169" t="s">
        <v>74</v>
      </c>
      <c r="E169" s="181" t="s">
        <v>757</v>
      </c>
      <c r="F169" s="181" t="s">
        <v>584</v>
      </c>
      <c r="G169" s="168"/>
      <c r="H169" s="168"/>
      <c r="I169" s="171"/>
      <c r="J169" s="182">
        <f>BK169</f>
        <v>0</v>
      </c>
      <c r="K169" s="168"/>
      <c r="L169" s="173"/>
      <c r="M169" s="174"/>
      <c r="N169" s="175"/>
      <c r="O169" s="175"/>
      <c r="P169" s="176">
        <f>SUM(P170:P173)</f>
        <v>0</v>
      </c>
      <c r="Q169" s="175"/>
      <c r="R169" s="176">
        <f>SUM(R170:R173)</f>
        <v>0</v>
      </c>
      <c r="S169" s="175"/>
      <c r="T169" s="177">
        <f>SUM(T170:T173)</f>
        <v>0</v>
      </c>
      <c r="AR169" s="178" t="s">
        <v>83</v>
      </c>
      <c r="AT169" s="179" t="s">
        <v>74</v>
      </c>
      <c r="AU169" s="179" t="s">
        <v>83</v>
      </c>
      <c r="AY169" s="178" t="s">
        <v>121</v>
      </c>
      <c r="BK169" s="180">
        <f>SUM(BK170:BK173)</f>
        <v>0</v>
      </c>
    </row>
    <row r="170" spans="1:65" s="2" customFormat="1" ht="168" customHeight="1">
      <c r="A170" s="31"/>
      <c r="B170" s="32"/>
      <c r="C170" s="197" t="s">
        <v>301</v>
      </c>
      <c r="D170" s="197" t="s">
        <v>132</v>
      </c>
      <c r="E170" s="198" t="s">
        <v>758</v>
      </c>
      <c r="F170" s="199" t="s">
        <v>759</v>
      </c>
      <c r="G170" s="200" t="s">
        <v>588</v>
      </c>
      <c r="H170" s="201">
        <v>0.5</v>
      </c>
      <c r="I170" s="202"/>
      <c r="J170" s="203">
        <f>ROUND(I170*H170,2)</f>
        <v>0</v>
      </c>
      <c r="K170" s="199" t="s">
        <v>128</v>
      </c>
      <c r="L170" s="36"/>
      <c r="M170" s="204" t="s">
        <v>1</v>
      </c>
      <c r="N170" s="205" t="s">
        <v>40</v>
      </c>
      <c r="O170" s="68"/>
      <c r="P170" s="193">
        <f>O170*H170</f>
        <v>0</v>
      </c>
      <c r="Q170" s="193">
        <v>0</v>
      </c>
      <c r="R170" s="193">
        <f>Q170*H170</f>
        <v>0</v>
      </c>
      <c r="S170" s="193">
        <v>0</v>
      </c>
      <c r="T170" s="194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5" t="s">
        <v>135</v>
      </c>
      <c r="AT170" s="195" t="s">
        <v>132</v>
      </c>
      <c r="AU170" s="195" t="s">
        <v>85</v>
      </c>
      <c r="AY170" s="14" t="s">
        <v>121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4" t="s">
        <v>83</v>
      </c>
      <c r="BK170" s="196">
        <f>ROUND(I170*H170,2)</f>
        <v>0</v>
      </c>
      <c r="BL170" s="14" t="s">
        <v>135</v>
      </c>
      <c r="BM170" s="195" t="s">
        <v>834</v>
      </c>
    </row>
    <row r="171" spans="1:65" s="2" customFormat="1" ht="78" customHeight="1">
      <c r="A171" s="31"/>
      <c r="B171" s="32"/>
      <c r="C171" s="197" t="s">
        <v>305</v>
      </c>
      <c r="D171" s="197" t="s">
        <v>132</v>
      </c>
      <c r="E171" s="198" t="s">
        <v>761</v>
      </c>
      <c r="F171" s="199" t="s">
        <v>762</v>
      </c>
      <c r="G171" s="200" t="s">
        <v>588</v>
      </c>
      <c r="H171" s="201">
        <v>0.5</v>
      </c>
      <c r="I171" s="202"/>
      <c r="J171" s="203">
        <f>ROUND(I171*H171,2)</f>
        <v>0</v>
      </c>
      <c r="K171" s="199" t="s">
        <v>128</v>
      </c>
      <c r="L171" s="36"/>
      <c r="M171" s="204" t="s">
        <v>1</v>
      </c>
      <c r="N171" s="205" t="s">
        <v>40</v>
      </c>
      <c r="O171" s="68"/>
      <c r="P171" s="193">
        <f>O171*H171</f>
        <v>0</v>
      </c>
      <c r="Q171" s="193">
        <v>0</v>
      </c>
      <c r="R171" s="193">
        <f>Q171*H171</f>
        <v>0</v>
      </c>
      <c r="S171" s="193">
        <v>0</v>
      </c>
      <c r="T171" s="194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5" t="s">
        <v>135</v>
      </c>
      <c r="AT171" s="195" t="s">
        <v>132</v>
      </c>
      <c r="AU171" s="195" t="s">
        <v>85</v>
      </c>
      <c r="AY171" s="14" t="s">
        <v>121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4" t="s">
        <v>83</v>
      </c>
      <c r="BK171" s="196">
        <f>ROUND(I171*H171,2)</f>
        <v>0</v>
      </c>
      <c r="BL171" s="14" t="s">
        <v>135</v>
      </c>
      <c r="BM171" s="195" t="s">
        <v>835</v>
      </c>
    </row>
    <row r="172" spans="1:65" s="2" customFormat="1" ht="37.9" customHeight="1">
      <c r="A172" s="31"/>
      <c r="B172" s="32"/>
      <c r="C172" s="197" t="s">
        <v>309</v>
      </c>
      <c r="D172" s="197" t="s">
        <v>132</v>
      </c>
      <c r="E172" s="198" t="s">
        <v>764</v>
      </c>
      <c r="F172" s="199" t="s">
        <v>765</v>
      </c>
      <c r="G172" s="200" t="s">
        <v>588</v>
      </c>
      <c r="H172" s="201">
        <v>0.5</v>
      </c>
      <c r="I172" s="202"/>
      <c r="J172" s="203">
        <f>ROUND(I172*H172,2)</f>
        <v>0</v>
      </c>
      <c r="K172" s="199" t="s">
        <v>128</v>
      </c>
      <c r="L172" s="36"/>
      <c r="M172" s="204" t="s">
        <v>1</v>
      </c>
      <c r="N172" s="205" t="s">
        <v>40</v>
      </c>
      <c r="O172" s="68"/>
      <c r="P172" s="193">
        <f>O172*H172</f>
        <v>0</v>
      </c>
      <c r="Q172" s="193">
        <v>0</v>
      </c>
      <c r="R172" s="193">
        <f>Q172*H172</f>
        <v>0</v>
      </c>
      <c r="S172" s="193">
        <v>0</v>
      </c>
      <c r="T172" s="194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5" t="s">
        <v>135</v>
      </c>
      <c r="AT172" s="195" t="s">
        <v>132</v>
      </c>
      <c r="AU172" s="195" t="s">
        <v>85</v>
      </c>
      <c r="AY172" s="14" t="s">
        <v>121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4" t="s">
        <v>83</v>
      </c>
      <c r="BK172" s="196">
        <f>ROUND(I172*H172,2)</f>
        <v>0</v>
      </c>
      <c r="BL172" s="14" t="s">
        <v>135</v>
      </c>
      <c r="BM172" s="195" t="s">
        <v>836</v>
      </c>
    </row>
    <row r="173" spans="1:65" s="2" customFormat="1" ht="90" customHeight="1">
      <c r="A173" s="31"/>
      <c r="B173" s="32"/>
      <c r="C173" s="197" t="s">
        <v>313</v>
      </c>
      <c r="D173" s="197" t="s">
        <v>132</v>
      </c>
      <c r="E173" s="198" t="s">
        <v>767</v>
      </c>
      <c r="F173" s="199" t="s">
        <v>768</v>
      </c>
      <c r="G173" s="200" t="s">
        <v>588</v>
      </c>
      <c r="H173" s="201">
        <v>0.5</v>
      </c>
      <c r="I173" s="202"/>
      <c r="J173" s="203">
        <f>ROUND(I173*H173,2)</f>
        <v>0</v>
      </c>
      <c r="K173" s="199" t="s">
        <v>128</v>
      </c>
      <c r="L173" s="36"/>
      <c r="M173" s="206" t="s">
        <v>1</v>
      </c>
      <c r="N173" s="207" t="s">
        <v>40</v>
      </c>
      <c r="O173" s="208"/>
      <c r="P173" s="209">
        <f>O173*H173</f>
        <v>0</v>
      </c>
      <c r="Q173" s="209">
        <v>0</v>
      </c>
      <c r="R173" s="209">
        <f>Q173*H173</f>
        <v>0</v>
      </c>
      <c r="S173" s="209">
        <v>0</v>
      </c>
      <c r="T173" s="210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5" t="s">
        <v>135</v>
      </c>
      <c r="AT173" s="195" t="s">
        <v>132</v>
      </c>
      <c r="AU173" s="195" t="s">
        <v>85</v>
      </c>
      <c r="AY173" s="14" t="s">
        <v>121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4" t="s">
        <v>83</v>
      </c>
      <c r="BK173" s="196">
        <f>ROUND(I173*H173,2)</f>
        <v>0</v>
      </c>
      <c r="BL173" s="14" t="s">
        <v>135</v>
      </c>
      <c r="BM173" s="195" t="s">
        <v>837</v>
      </c>
    </row>
    <row r="174" spans="1:65" s="2" customFormat="1" ht="6.95" customHeight="1">
      <c r="A174" s="31"/>
      <c r="B174" s="51"/>
      <c r="C174" s="52"/>
      <c r="D174" s="52"/>
      <c r="E174" s="52"/>
      <c r="F174" s="52"/>
      <c r="G174" s="52"/>
      <c r="H174" s="52"/>
      <c r="I174" s="52"/>
      <c r="J174" s="52"/>
      <c r="K174" s="52"/>
      <c r="L174" s="36"/>
      <c r="M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</row>
  </sheetData>
  <sheetProtection algorithmName="SHA-512" hashValue="Mvb0mRoMqqBNMpxRLpA1cagLT+x82q3G1HOpfegONCBcY7r4ifbmvRWfN6qCk8oT5p1Db6npxiiecLpRMuBb8A==" saltValue="wUvnWdFAk0k+Fg7r3dDlO1ser68tr6gJnUnQ0ySpPMZ9Rd4EwPNaMhElqWsC7y+YUEE7adPoSSrRlGfWSeQ6MQ==" spinCount="100000" sheet="1" objects="1" scenarios="1" formatColumns="0" formatRows="0" autoFilter="0"/>
  <autoFilter ref="C120:K173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Levé nádraží</vt:lpstr>
      <vt:lpstr>SO 02 - Oprava TV na 102. SK</vt:lpstr>
      <vt:lpstr>SO 03 - Oprava TV na 1,3,...</vt:lpstr>
      <vt:lpstr>'Rekapitulace stavby'!Názvy_tisku</vt:lpstr>
      <vt:lpstr>'SO 01 - Levé nádraží'!Názvy_tisku</vt:lpstr>
      <vt:lpstr>'SO 02 - Oprava TV na 102. SK'!Názvy_tisku</vt:lpstr>
      <vt:lpstr>'SO 03 - Oprava TV na 1,3,...'!Názvy_tisku</vt:lpstr>
      <vt:lpstr>'Rekapitulace stavby'!Oblast_tisku</vt:lpstr>
      <vt:lpstr>'SO 01 - Levé nádraží'!Oblast_tisku</vt:lpstr>
      <vt:lpstr>'SO 02 - Oprava TV na 102. SK'!Oblast_tisku</vt:lpstr>
      <vt:lpstr>'SO 03 - Oprava TV na 1,3,...'!Oblast_tisku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Gazda Martin</dc:creator>
  <cp:lastModifiedBy>Duda Vlastimil, Ing.</cp:lastModifiedBy>
  <dcterms:created xsi:type="dcterms:W3CDTF">2022-04-04T08:04:12Z</dcterms:created>
  <dcterms:modified xsi:type="dcterms:W3CDTF">2022-04-11T11:02:54Z</dcterms:modified>
</cp:coreProperties>
</file>